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7800" windowHeight="9340" activeTab="0"/>
  </bookViews>
  <sheets>
    <sheet name="6x8 2.20 H=0,17 f.z." sheetId="1" r:id="rId1"/>
    <sheet name="6x8 2.20 H=0,23 f.z. " sheetId="2" r:id="rId2"/>
    <sheet name="6x8 2.20 H=0,30 f.z." sheetId="3" r:id="rId3"/>
    <sheet name="6x8 2.20 H=0,17 Zn-Al" sheetId="4" r:id="rId4"/>
    <sheet name="6x8 2.20 H=0,23 Zn-Al" sheetId="5" r:id="rId5"/>
    <sheet name="6x8 2.20 H=0,30 Zn-Al" sheetId="6" r:id="rId6"/>
    <sheet name="6x8 2.20 H=0,17 Zn-Al  e PVC" sheetId="7" r:id="rId7"/>
    <sheet name="6x8 2.20 H=23 Zn-Al  e PVC" sheetId="8" r:id="rId8"/>
    <sheet name="6x8 2.20 H=30 Zn-Al  e PVC" sheetId="9" r:id="rId9"/>
  </sheets>
  <definedNames/>
  <calcPr fullCalcOnLoad="1"/>
</workbook>
</file>

<file path=xl/sharedStrings.xml><?xml version="1.0" encoding="utf-8"?>
<sst xmlns="http://schemas.openxmlformats.org/spreadsheetml/2006/main" count="369" uniqueCount="46">
  <si>
    <t>ANALISI PREZZO AGGIUNTIVO</t>
  </si>
  <si>
    <t>CODICE</t>
  </si>
  <si>
    <t>DESCRIZIONE</t>
  </si>
  <si>
    <t xml:space="preserve">prezzo totale </t>
  </si>
  <si>
    <t>Unità di misura</t>
  </si>
  <si>
    <t>Quantità</t>
  </si>
  <si>
    <t>Prezzo Unitario</t>
  </si>
  <si>
    <t>A) MATERIALI</t>
  </si>
  <si>
    <t>(euro)</t>
  </si>
  <si>
    <t>TOTALE MATERIALI</t>
  </si>
  <si>
    <t>Operaio Qualificato</t>
  </si>
  <si>
    <t>Operaio Comune</t>
  </si>
  <si>
    <t>TOTALE MANO D'OPERA</t>
  </si>
  <si>
    <t>B) MANO D'OPERA</t>
  </si>
  <si>
    <t>C) NOLI E TRASPORTI</t>
  </si>
  <si>
    <t>TOTALE NOLI E TRASPORTI</t>
  </si>
  <si>
    <t>TOTALE GENERALE (A+B+C)</t>
  </si>
  <si>
    <r>
      <t xml:space="preserve">D) COSTI DELLA SICUREZZA </t>
    </r>
    <r>
      <rPr>
        <sz val="10"/>
        <color indexed="8"/>
        <rFont val="Times New Roman"/>
        <family val="1"/>
      </rPr>
      <t>(% di A+B+C)</t>
    </r>
  </si>
  <si>
    <t>%</t>
  </si>
  <si>
    <r>
      <t xml:space="preserve">E) SPESE GENERALI </t>
    </r>
    <r>
      <rPr>
        <sz val="10"/>
        <color indexed="8"/>
        <rFont val="Times New Roman"/>
        <family val="1"/>
      </rPr>
      <t>(% di A+B+C+D)</t>
    </r>
  </si>
  <si>
    <t>PARZIALE A+B+C+D+E</t>
  </si>
  <si>
    <r>
      <t xml:space="preserve">F) UTILE D'IMPRESA </t>
    </r>
    <r>
      <rPr>
        <sz val="10"/>
        <color indexed="8"/>
        <rFont val="Times New Roman"/>
        <family val="1"/>
      </rPr>
      <t>(% di A+B+C+D+E)</t>
    </r>
  </si>
  <si>
    <t>TOTALE COMPESSIVO (A+B+C+D+E+F)</t>
  </si>
  <si>
    <t>NP_____</t>
  </si>
  <si>
    <t>mc</t>
  </si>
  <si>
    <t>Filo per legature e tirantature</t>
  </si>
  <si>
    <t>trasporto</t>
  </si>
  <si>
    <t>Nolo a caldo macchina operatrice</t>
  </si>
  <si>
    <t>Pietrame in cantiere</t>
  </si>
  <si>
    <t>h/mq</t>
  </si>
  <si>
    <t>mq</t>
  </si>
  <si>
    <r>
      <rPr>
        <b/>
        <sz val="10"/>
        <color indexed="8"/>
        <rFont val="Times New Roman"/>
        <family val="1"/>
      </rPr>
      <t>Materassi a tasche H= 0,17 con copertura in rete maglia 6x8 filo 2.20 mm a Forte Zincatura</t>
    </r>
    <r>
      <rPr>
        <sz val="10"/>
        <color indexed="8"/>
        <rFont val="Times New Roman"/>
        <family val="1"/>
      </rPr>
      <t xml:space="preserve">
Fornitura e posa di materassi  a tasca con copertura in rotoli di rete marcati CE in rete metallica a doppia torsione con maglia esagonale tipo 6x8 in accordo con le “Linee guida per la redazione di Capitolati per l’impiego di rete metallica a doppia torsione” della Presidenza del Consiglio Superiore LL.PP. – Servizio tecnico centrale (voto n. 16 del  il 12 maggio 2006 dell’Assemblea Generale del Consiglio Superiore dei Lavori Pubblici) e con le UNI EN 10223-3 ... ... ... ... ...  La conformità dei prodotti dovrà essere certificata da un organismo notificato ai sensi della CPD 89/106 CEE o del CPR 305/2011, terzo ed indipendente, tramite certificato del controllo del processo di fabbrica CE. Il Sistema Qualità della ditta produttrice dovrà essere inoltre certificato in accordo alla ISO 9001:2008 da un organismo terzo indipendente
</t>
    </r>
  </si>
  <si>
    <t>Materassi a tasca (3x2x0,17)</t>
  </si>
  <si>
    <t>kg/mq</t>
  </si>
  <si>
    <t>mc/mq</t>
  </si>
  <si>
    <t>Kg/mq</t>
  </si>
  <si>
    <r>
      <rPr>
        <b/>
        <sz val="10"/>
        <color indexed="8"/>
        <rFont val="Times New Roman"/>
        <family val="1"/>
      </rPr>
      <t>Materassi a tasche H= 0,17 con copertura in rete maglia 6x8 filo 2.20 mm in Lega Zinco(95%)/Alluminio(5%)</t>
    </r>
    <r>
      <rPr>
        <sz val="10"/>
        <color indexed="8"/>
        <rFont val="Times New Roman"/>
        <family val="1"/>
      </rPr>
      <t xml:space="preserve">
Fornitura e posa di materassi  a tasca con copertura in rotoli di rete marcati CE in rete metallica a doppia torsione con maglia esagonale tipo 6x8 in accordo con le “Linee Guida per la certificazione di idoneità tecnica all’impiego e l’utilizzo di prodotti in rete metallica a doppia torsione” approvate dal Consiglio Superiore LL.PP. (Parere n.69, reso nell’adunanza del 2 luglio 2013) e con le UNI EN 10223-3 ... ... ... ... ...  La conformità dei prodotti dovrà essere certificata da un organismo notificato ai sensi della CPD 89/106 CEE o del CPR 305/2011, terzo ed indipendente, tramite certificato del controllo del processo di fabbrica CE. Il Sistema Qualità della ditta produttrice dovrà essere inoltre certificato in accordo alla ISO 9001:2008 da un organismo terzo indipendente
</t>
    </r>
  </si>
  <si>
    <r>
      <rPr>
        <b/>
        <sz val="10"/>
        <color indexed="8"/>
        <rFont val="Times New Roman"/>
        <family val="1"/>
      </rPr>
      <t>Materassi a tasche H= 0,17 con copertura in rete maglia 6x8 filo 2.20 mm in Lega Zinco(95%)/Alluminio(5%) e PVC</t>
    </r>
    <r>
      <rPr>
        <sz val="10"/>
        <color indexed="8"/>
        <rFont val="Times New Roman"/>
        <family val="1"/>
      </rPr>
      <t xml:space="preserve">
Fornitura e posa di materassi  a tasca con copertura in rotoli di rete marcati CE in rete metallica a doppia torsione con maglia esagonale tipo 6x8 in accordo con le “Linee Guida per la certificazione di idoneità tecnica all’impiego e l’utilizzo di prodotti in rete metallica a doppia torsione” approvate dal Consiglio Superiore LL.PP. (Parere n.69, reso nell’adunanza del 2 luglio 2013) e con le UNI EN 10223-3 ... ... ... ... ...  La conformità dei prodotti dovrà essere certificata da un organismo notificato ai sensi della CPD 89/106 CEE o del CPR 305/2011, terzo ed indipendente, tramite certificato del controllo del processo di fabbrica CE. Il Sistema Qualità della ditta produttrice dovrà essere inoltre certificato in accordo alla ISO 9001:2008 da un organismo terzo indipendente
</t>
    </r>
  </si>
  <si>
    <r>
      <rPr>
        <b/>
        <sz val="10"/>
        <color indexed="8"/>
        <rFont val="Times New Roman"/>
        <family val="1"/>
      </rPr>
      <t>Materassi a tasche H= 0,23 con copertura in rete maglia 6x8 filo 2.20 mm a Forte Zincatura</t>
    </r>
    <r>
      <rPr>
        <sz val="10"/>
        <color indexed="8"/>
        <rFont val="Times New Roman"/>
        <family val="1"/>
      </rPr>
      <t xml:space="preserve">
Fornitura e posa di materassi  a tasca con copertura in rotoli di rete marcati CE in rete metallica a doppia torsione con maglia esagonale tipo 6x8 in accordo con le “Linee guida per la redazione di Capitolati per l’impiego di rete metallica a doppia torsione” della Presidenza del Consiglio Superiore LL.PP. – Servizio tecnico centrale (voto n. 16 del  il 12 maggio 2006 dell’Assemblea Generale del Consiglio Superiore dei Lavori Pubblici) e con le UNI EN 10223-3 ... ... ... ... ...  La conformità dei prodotti dovrà essere certificata da un organismo notificato ai sensi della CPD 89/106 CEE o del CPR 305/2011, terzo ed indipendente, tramite certificato del controllo del processo di fabbrica CE. Il Sistema Qualità della ditta produttrice dovrà essere inoltre certificato in accordo alla ISO 9001:2008 da un organismo terzo indipendente
</t>
    </r>
  </si>
  <si>
    <r>
      <rPr>
        <b/>
        <sz val="10"/>
        <color indexed="8"/>
        <rFont val="Times New Roman"/>
        <family val="1"/>
      </rPr>
      <t>Materassi a tasche H= 0,23 con copertura in rete maglia 6x8 filo 2.20 mm in Lega Zinco(95%)/Alluminio(5%)</t>
    </r>
    <r>
      <rPr>
        <sz val="10"/>
        <color indexed="8"/>
        <rFont val="Times New Roman"/>
        <family val="1"/>
      </rPr>
      <t xml:space="preserve">
Fornitura e posa di materassi  a tasca con copertura in rotoli di rete marcati CE in rete metallica a doppia torsione con maglia esagonale tipo 6x8 in accordo con le “Linee Guida per la certificazione di idoneità tecnica all’impiego e l’utilizzo di prodotti in rete metallica a doppia torsione” approvate dal Consiglio Superiore LL.PP. (Parere n.69, reso nell’adunanza del 2 luglio 2013) e con le UNI EN 10223-3 ... ... ... ... ...  La conformità dei prodotti dovrà essere certificata da un organismo notificato ai sensi della CPD 89/106 CEE o del CPR 305/2011, terzo ed indipendente, tramite certificato del controllo del processo di fabbrica CE. Il Sistema Qualità della ditta produttrice dovrà essere inoltre certificato in accordo alla ISO 9001:2008 da un organismo terzo indipendente
</t>
    </r>
  </si>
  <si>
    <t>Materassi a tasca (3x2x0,23)</t>
  </si>
  <si>
    <r>
      <rPr>
        <b/>
        <sz val="10"/>
        <color indexed="8"/>
        <rFont val="Times New Roman"/>
        <family val="1"/>
      </rPr>
      <t>Materassi a tasche H= 0,23 con copertura in rete maglia 6x8 filo 2.20 mm in Lega Zinco(95%)/Alluminio(5%) e PVC</t>
    </r>
    <r>
      <rPr>
        <sz val="10"/>
        <color indexed="8"/>
        <rFont val="Times New Roman"/>
        <family val="1"/>
      </rPr>
      <t xml:space="preserve">
Fornitura e posa di materassi  a tasca con copertura in rotoli di rete marcati CE in rete metallica a doppia torsione con maglia esagonale tipo 6x8 in accordo con le “Linee Guida per la certificazione di idoneità tecnica all’impiego e l’utilizzo di prodotti in rete metallica a doppia torsione” approvate dal Consiglio Superiore LL.PP. (Parere n.69, reso nell’adunanza del 2 luglio 2013) e con le UNI EN 10223-3 ... ... ... ... ...  La conformità dei prodotti dovrà essere certificata da un organismo notificato ai sensi della CPD 89/106 CEE o del CPR 305/2011, terzo ed indipendente, tramite certificato del controllo del processo di fabbrica CE. Il Sistema Qualità della ditta produttrice dovrà essere inoltre certificato in accordo alla ISO 9001:2008 da un organismo terzo indipendente
</t>
    </r>
  </si>
  <si>
    <r>
      <rPr>
        <b/>
        <sz val="10"/>
        <color indexed="8"/>
        <rFont val="Times New Roman"/>
        <family val="1"/>
      </rPr>
      <t>Materassi a tasche H= 0,30 con copertura in rete maglia 6x8 filo 2.20 mm a Forte Zincatura</t>
    </r>
    <r>
      <rPr>
        <sz val="10"/>
        <color indexed="8"/>
        <rFont val="Times New Roman"/>
        <family val="1"/>
      </rPr>
      <t xml:space="preserve">
Fornitura e posa di materassi  a tasca con copertura in rotoli di rete marcati CE in rete metallica a doppia torsione con maglia esagonale tipo 6x8 in accordo con le “Linee guida per la redazione di Capitolati per l’impiego di rete metallica a doppia torsione” della Presidenza del Consiglio Superiore LL.PP. – Servizio tecnico centrale (voto n. 16 del  il 12 maggio 2006 dell’Assemblea Generale del Consiglio Superiore dei Lavori Pubblici) e con le UNI EN 10223-3 ... ... ... ... ...  La conformità dei prodotti dovrà essere certificata da un organismo notificato ai sensi della CPD 89/106 CEE o del CPR 305/2011, terzo ed indipendente, tramite certificato del controllo del processo di fabbrica CE. Il Sistema Qualità della ditta produttrice dovrà essere inoltre certificato in accordo alla ISO 9001:2008 da un organismo terzo indipendente
</t>
    </r>
  </si>
  <si>
    <t>Materassi a tasca (3x2x0,30)</t>
  </si>
  <si>
    <r>
      <rPr>
        <b/>
        <sz val="10"/>
        <color indexed="8"/>
        <rFont val="Times New Roman"/>
        <family val="1"/>
      </rPr>
      <t>Materassi a tasche H= 0,30 con copertura in rete maglia 6x8 filo 2.20 mm in Lega Zinco(95%)/Alluminio(5%)</t>
    </r>
    <r>
      <rPr>
        <sz val="10"/>
        <color indexed="8"/>
        <rFont val="Times New Roman"/>
        <family val="1"/>
      </rPr>
      <t xml:space="preserve">
Fornitura e posa di materassi  a tasca con copertura in rotoli di rete marcati CE in rete metallica a doppia torsione con maglia esagonale tipo 6x8 in accordo con le “Linee Guida per la certificazione di idoneità tecnica all’impiego e l’utilizzo di prodotti in rete metallica a doppia torsione” approvate dal Consiglio Superiore LL.PP. (Parere n.69, reso nell’adunanza del 2 luglio 2013) e con le UNI EN 10223-3 ... ... ... ... ...  La conformità dei prodotti dovrà essere certificata da un organismo notificato ai sensi della CPD 89/106 CEE o del CPR 305/2011, terzo ed indipendente, tramite certificato del controllo del processo di fabbrica CE. Il Sistema Qualità della ditta produttrice dovrà essere inoltre certificato in accordo alla ISO 9001:2008 da un organismo terzo indipendente
</t>
    </r>
  </si>
  <si>
    <r>
      <rPr>
        <b/>
        <sz val="10"/>
        <color indexed="8"/>
        <rFont val="Times New Roman"/>
        <family val="1"/>
      </rPr>
      <t>Materassi a tasche H= 0,30 con copertura in rete maglia 6x8 filo 2.20 mm in Lega Zinco(95%)/Alluminio(5%) e PVC</t>
    </r>
    <r>
      <rPr>
        <sz val="10"/>
        <color indexed="8"/>
        <rFont val="Times New Roman"/>
        <family val="1"/>
      </rPr>
      <t xml:space="preserve">
Fornitura e posa di materassi  a tasca con copertura in rotoli di rete marcati CE in rete metallica a doppia torsione con maglia esagonale tipo 6x8 in accordo con le “Linee Guida per la certificazione di idoneità tecnica all’impiego e l’utilizzo di prodotti in rete metallica a doppia torsione” approvate dal Consiglio Superiore LL.PP. (Parere n.69, reso nell’adunanza del 2 luglio 2013) e con le UNI EN 10223-3 ... ... ... ... ...  La conformità dei prodotti dovrà essere certificata da un organismo notificato ai sensi della CPD 89/106 CEE o del CPR 305/2011, terzo ed indipendente, tramite certificato del controllo del processo di fabbrica CE. Il Sistema Qualità della ditta produttrice dovrà essere inoltre certificato in accordo alla ISO 9001:2008 da un organismo terzo indipendente
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</si>
</sst>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&quot;\ * #,##0.00_-;\-&quot;€&quot;\ * #,##0.00_-;_-&quot;€&quot;\ * &quot;-&quot;??_-;_-@_-"/>
    <numFmt numFmtId="165" formatCode="0.0"/>
  </numFmts>
  <fonts count="48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1" applyNumberFormat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42" fillId="0" borderId="10" xfId="0" applyFont="1" applyBorder="1" applyAlignment="1" applyProtection="1">
      <alignment horizontal="center" vertical="center" wrapText="1"/>
      <protection/>
    </xf>
    <xf numFmtId="0" fontId="42" fillId="0" borderId="11" xfId="0" applyFont="1" applyBorder="1" applyAlignment="1" applyProtection="1">
      <alignment horizontal="center" vertical="center" wrapText="1"/>
      <protection/>
    </xf>
    <xf numFmtId="0" fontId="42" fillId="0" borderId="12" xfId="0" applyFont="1" applyBorder="1" applyAlignment="1" applyProtection="1">
      <alignment horizontal="center" vertical="center"/>
      <protection/>
    </xf>
    <xf numFmtId="0" fontId="42" fillId="0" borderId="13" xfId="0" applyFont="1" applyBorder="1" applyAlignment="1" applyProtection="1">
      <alignment horizontal="center" vertical="center"/>
      <protection/>
    </xf>
    <xf numFmtId="0" fontId="43" fillId="0" borderId="14" xfId="0" applyFont="1" applyFill="1" applyBorder="1" applyAlignment="1" applyProtection="1">
      <alignment horizontal="center" vertical="center"/>
      <protection/>
    </xf>
    <xf numFmtId="164" fontId="43" fillId="0" borderId="14" xfId="58" applyFont="1" applyFill="1" applyBorder="1" applyAlignment="1" applyProtection="1">
      <alignment horizontal="center" vertical="center"/>
      <protection/>
    </xf>
    <xf numFmtId="164" fontId="43" fillId="0" borderId="15" xfId="0" applyNumberFormat="1" applyFont="1" applyFill="1" applyBorder="1" applyAlignment="1" applyProtection="1">
      <alignment horizontal="center" vertical="center"/>
      <protection/>
    </xf>
    <xf numFmtId="164" fontId="44" fillId="0" borderId="15" xfId="0" applyNumberFormat="1" applyFont="1" applyFill="1" applyBorder="1" applyAlignment="1" applyProtection="1">
      <alignment horizontal="center" vertical="center"/>
      <protection/>
    </xf>
    <xf numFmtId="164" fontId="43" fillId="0" borderId="14" xfId="0" applyNumberFormat="1" applyFont="1" applyFill="1" applyBorder="1" applyAlignment="1" applyProtection="1">
      <alignment vertical="center"/>
      <protection/>
    </xf>
    <xf numFmtId="165" fontId="43" fillId="0" borderId="14" xfId="0" applyNumberFormat="1" applyFont="1" applyFill="1" applyBorder="1" applyAlignment="1" applyProtection="1">
      <alignment horizontal="center" vertical="center"/>
      <protection/>
    </xf>
    <xf numFmtId="164" fontId="43" fillId="0" borderId="15" xfId="58" applyFont="1" applyFill="1" applyBorder="1" applyAlignment="1" applyProtection="1">
      <alignment horizontal="center" vertical="center"/>
      <protection/>
    </xf>
    <xf numFmtId="0" fontId="43" fillId="0" borderId="14" xfId="0" applyFont="1" applyFill="1" applyBorder="1" applyAlignment="1" applyProtection="1">
      <alignment horizontal="center" vertical="center"/>
      <protection/>
    </xf>
    <xf numFmtId="164" fontId="44" fillId="0" borderId="15" xfId="0" applyNumberFormat="1" applyFont="1" applyFill="1" applyBorder="1" applyAlignment="1" applyProtection="1">
      <alignment vertical="center"/>
      <protection/>
    </xf>
    <xf numFmtId="0" fontId="43" fillId="0" borderId="14" xfId="0" applyFont="1" applyBorder="1" applyAlignment="1" applyProtection="1">
      <alignment horizontal="center" vertical="center"/>
      <protection/>
    </xf>
    <xf numFmtId="164" fontId="43" fillId="0" borderId="14" xfId="0" applyNumberFormat="1" applyFont="1" applyBorder="1" applyAlignment="1" applyProtection="1">
      <alignment horizontal="center" vertical="center"/>
      <protection/>
    </xf>
    <xf numFmtId="164" fontId="44" fillId="0" borderId="15" xfId="0" applyNumberFormat="1" applyFont="1" applyBorder="1" applyAlignment="1" applyProtection="1">
      <alignment horizontal="center" vertical="center"/>
      <protection/>
    </xf>
    <xf numFmtId="0" fontId="43" fillId="0" borderId="16" xfId="0" applyFont="1" applyBorder="1" applyAlignment="1" applyProtection="1">
      <alignment horizontal="center" vertical="center"/>
      <protection/>
    </xf>
    <xf numFmtId="164" fontId="44" fillId="0" borderId="17" xfId="0" applyNumberFormat="1" applyFont="1" applyBorder="1" applyAlignment="1" applyProtection="1">
      <alignment horizontal="center" vertical="center"/>
      <protection/>
    </xf>
    <xf numFmtId="2" fontId="43" fillId="0" borderId="14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center" vertical="center"/>
      <protection/>
    </xf>
    <xf numFmtId="0" fontId="44" fillId="0" borderId="18" xfId="0" applyFont="1" applyFill="1" applyBorder="1" applyAlignment="1" applyProtection="1">
      <alignment vertical="center"/>
      <protection/>
    </xf>
    <xf numFmtId="0" fontId="45" fillId="0" borderId="19" xfId="0" applyFont="1" applyFill="1" applyBorder="1" applyAlignment="1" applyProtection="1">
      <alignment vertical="center"/>
      <protection/>
    </xf>
    <xf numFmtId="0" fontId="43" fillId="0" borderId="20" xfId="0" applyFont="1" applyBorder="1" applyAlignment="1" applyProtection="1">
      <alignment vertical="center"/>
      <protection/>
    </xf>
    <xf numFmtId="0" fontId="43" fillId="0" borderId="14" xfId="0" applyFont="1" applyBorder="1" applyAlignment="1" applyProtection="1">
      <alignment vertical="center"/>
      <protection/>
    </xf>
    <xf numFmtId="0" fontId="44" fillId="0" borderId="20" xfId="0" applyFont="1" applyFill="1" applyBorder="1" applyAlignment="1" applyProtection="1">
      <alignment vertical="center"/>
      <protection/>
    </xf>
    <xf numFmtId="0" fontId="45" fillId="0" borderId="14" xfId="0" applyFont="1" applyFill="1" applyBorder="1" applyAlignment="1" applyProtection="1">
      <alignment vertical="center"/>
      <protection/>
    </xf>
    <xf numFmtId="0" fontId="44" fillId="0" borderId="21" xfId="0" applyFont="1" applyBorder="1" applyAlignment="1" applyProtection="1">
      <alignment horizontal="right" vertical="center"/>
      <protection/>
    </xf>
    <xf numFmtId="0" fontId="46" fillId="0" borderId="16" xfId="0" applyFont="1" applyBorder="1" applyAlignment="1" applyProtection="1">
      <alignment horizontal="right" vertical="center"/>
      <protection/>
    </xf>
    <xf numFmtId="0" fontId="43" fillId="0" borderId="20" xfId="0" applyFont="1" applyFill="1" applyBorder="1" applyAlignment="1" applyProtection="1">
      <alignment vertical="center"/>
      <protection/>
    </xf>
    <xf numFmtId="0" fontId="43" fillId="0" borderId="14" xfId="0" applyFont="1" applyFill="1" applyBorder="1" applyAlignment="1" applyProtection="1">
      <alignment vertical="center"/>
      <protection/>
    </xf>
    <xf numFmtId="0" fontId="43" fillId="0" borderId="14" xfId="0" applyFont="1" applyFill="1" applyBorder="1" applyAlignment="1" applyProtection="1">
      <alignment horizontal="center" vertical="center"/>
      <protection/>
    </xf>
    <xf numFmtId="0" fontId="44" fillId="0" borderId="19" xfId="0" applyFont="1" applyFill="1" applyBorder="1" applyAlignment="1" applyProtection="1">
      <alignment vertical="center"/>
      <protection/>
    </xf>
    <xf numFmtId="0" fontId="44" fillId="0" borderId="22" xfId="0" applyFont="1" applyFill="1" applyBorder="1" applyAlignment="1" applyProtection="1">
      <alignment vertical="center"/>
      <protection/>
    </xf>
    <xf numFmtId="0" fontId="43" fillId="0" borderId="23" xfId="0" applyFont="1" applyFill="1" applyBorder="1" applyAlignment="1" applyProtection="1">
      <alignment horizontal="center" vertical="center"/>
      <protection/>
    </xf>
    <xf numFmtId="0" fontId="45" fillId="0" borderId="19" xfId="0" applyFont="1" applyFill="1" applyBorder="1" applyAlignment="1" applyProtection="1">
      <alignment horizontal="center" vertical="center"/>
      <protection/>
    </xf>
    <xf numFmtId="0" fontId="45" fillId="0" borderId="24" xfId="0" applyFont="1" applyFill="1" applyBorder="1" applyAlignment="1" applyProtection="1">
      <alignment horizontal="center" vertical="center"/>
      <protection/>
    </xf>
    <xf numFmtId="0" fontId="47" fillId="0" borderId="25" xfId="0" applyFont="1" applyBorder="1" applyAlignment="1" applyProtection="1">
      <alignment horizontal="center" vertical="center"/>
      <protection/>
    </xf>
    <xf numFmtId="0" fontId="47" fillId="0" borderId="26" xfId="0" applyFont="1" applyBorder="1" applyAlignment="1" applyProtection="1">
      <alignment horizontal="center" vertical="center"/>
      <protection/>
    </xf>
    <xf numFmtId="0" fontId="47" fillId="0" borderId="27" xfId="0" applyFont="1" applyBorder="1" applyAlignment="1" applyProtection="1">
      <alignment horizontal="center" vertical="center"/>
      <protection/>
    </xf>
    <xf numFmtId="0" fontId="43" fillId="0" borderId="20" xfId="0" applyFont="1" applyBorder="1" applyAlignment="1" applyProtection="1">
      <alignment horizontal="center" vertical="center"/>
      <protection/>
    </xf>
    <xf numFmtId="0" fontId="43" fillId="0" borderId="14" xfId="0" applyFont="1" applyBorder="1" applyAlignment="1" applyProtection="1">
      <alignment horizontal="center" vertical="center"/>
      <protection/>
    </xf>
    <xf numFmtId="0" fontId="43" fillId="0" borderId="15" xfId="0" applyFont="1" applyBorder="1" applyAlignment="1" applyProtection="1">
      <alignment horizontal="center" vertical="center"/>
      <protection/>
    </xf>
    <xf numFmtId="0" fontId="47" fillId="4" borderId="20" xfId="0" applyFont="1" applyFill="1" applyBorder="1" applyAlignment="1" applyProtection="1">
      <alignment horizontal="center" vertical="center"/>
      <protection/>
    </xf>
    <xf numFmtId="0" fontId="47" fillId="4" borderId="14" xfId="0" applyFont="1" applyFill="1" applyBorder="1" applyAlignment="1" applyProtection="1">
      <alignment horizontal="center" vertical="center"/>
      <protection/>
    </xf>
    <xf numFmtId="0" fontId="43" fillId="0" borderId="23" xfId="0" applyFont="1" applyBorder="1" applyAlignment="1" applyProtection="1">
      <alignment horizontal="justify" vertical="center" wrapText="1"/>
      <protection/>
    </xf>
    <xf numFmtId="0" fontId="43" fillId="0" borderId="19" xfId="0" applyFont="1" applyBorder="1" applyAlignment="1" applyProtection="1">
      <alignment horizontal="justify" vertical="center" wrapText="1"/>
      <protection/>
    </xf>
    <xf numFmtId="0" fontId="43" fillId="0" borderId="22" xfId="0" applyFont="1" applyBorder="1" applyAlignment="1" applyProtection="1">
      <alignment horizontal="justify" vertical="center" wrapText="1"/>
      <protection/>
    </xf>
    <xf numFmtId="0" fontId="42" fillId="0" borderId="28" xfId="0" applyFont="1" applyBorder="1" applyAlignment="1" applyProtection="1">
      <alignment/>
      <protection/>
    </xf>
    <xf numFmtId="0" fontId="42" fillId="0" borderId="10" xfId="0" applyFont="1" applyBorder="1" applyAlignment="1" applyProtection="1">
      <alignment/>
      <protection/>
    </xf>
    <xf numFmtId="0" fontId="42" fillId="0" borderId="29" xfId="0" applyFont="1" applyBorder="1" applyAlignment="1" applyProtection="1">
      <alignment/>
      <protection/>
    </xf>
    <xf numFmtId="0" fontId="42" fillId="0" borderId="12" xfId="0" applyFont="1" applyBorder="1" applyAlignment="1" applyProtection="1">
      <alignment/>
      <protection/>
    </xf>
    <xf numFmtId="0" fontId="42" fillId="0" borderId="14" xfId="0" applyFont="1" applyBorder="1" applyAlignment="1" applyProtection="1">
      <alignment horizontal="center" vertical="center" wrapText="1"/>
      <protection/>
    </xf>
    <xf numFmtId="0" fontId="47" fillId="5" borderId="20" xfId="0" applyFont="1" applyFill="1" applyBorder="1" applyAlignment="1" applyProtection="1">
      <alignment horizontal="center" vertical="center"/>
      <protection/>
    </xf>
    <xf numFmtId="0" fontId="47" fillId="5" borderId="1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I42"/>
  <sheetViews>
    <sheetView tabSelected="1" workbookViewId="0" topLeftCell="A3">
      <selection activeCell="P14" sqref="P14"/>
    </sheetView>
  </sheetViews>
  <sheetFormatPr defaultColWidth="8.8515625" defaultRowHeight="15"/>
  <cols>
    <col min="1" max="5" width="8.8515625" style="1" customWidth="1"/>
    <col min="6" max="6" width="8.28125" style="1" customWidth="1"/>
    <col min="7" max="7" width="8.421875" style="1" customWidth="1"/>
    <col min="8" max="8" width="11.421875" style="1" bestFit="1" customWidth="1"/>
    <col min="9" max="9" width="12.421875" style="1" customWidth="1"/>
  </cols>
  <sheetData>
    <row r="1" spans="1:9" ht="30" customHeight="1">
      <c r="A1" s="42" t="s">
        <v>0</v>
      </c>
      <c r="B1" s="43"/>
      <c r="C1" s="43"/>
      <c r="D1" s="43"/>
      <c r="E1" s="43"/>
      <c r="F1" s="43"/>
      <c r="G1" s="43"/>
      <c r="H1" s="43"/>
      <c r="I1" s="44"/>
    </row>
    <row r="2" spans="1:9" ht="24.75" customHeight="1">
      <c r="A2" s="45" t="s">
        <v>1</v>
      </c>
      <c r="B2" s="46"/>
      <c r="C2" s="46" t="s">
        <v>2</v>
      </c>
      <c r="D2" s="46"/>
      <c r="E2" s="46"/>
      <c r="F2" s="46"/>
      <c r="G2" s="46"/>
      <c r="H2" s="46"/>
      <c r="I2" s="47"/>
    </row>
    <row r="3" spans="1:9" ht="158.25" customHeight="1">
      <c r="A3" s="48" t="s">
        <v>23</v>
      </c>
      <c r="B3" s="49"/>
      <c r="C3" s="50" t="s">
        <v>31</v>
      </c>
      <c r="D3" s="51"/>
      <c r="E3" s="51"/>
      <c r="F3" s="51"/>
      <c r="G3" s="51"/>
      <c r="H3" s="51"/>
      <c r="I3" s="52"/>
    </row>
    <row r="4" spans="1:9" ht="30" customHeight="1">
      <c r="A4" s="53"/>
      <c r="B4" s="54"/>
      <c r="C4" s="54"/>
      <c r="D4" s="54"/>
      <c r="E4" s="54"/>
      <c r="F4" s="57" t="s">
        <v>4</v>
      </c>
      <c r="G4" s="57" t="s">
        <v>5</v>
      </c>
      <c r="H4" s="5" t="s">
        <v>6</v>
      </c>
      <c r="I4" s="6" t="s">
        <v>3</v>
      </c>
    </row>
    <row r="5" spans="1:9" ht="13.5">
      <c r="A5" s="55"/>
      <c r="B5" s="56"/>
      <c r="C5" s="56"/>
      <c r="D5" s="56"/>
      <c r="E5" s="56"/>
      <c r="F5" s="57"/>
      <c r="G5" s="57"/>
      <c r="H5" s="7" t="s">
        <v>8</v>
      </c>
      <c r="I5" s="8" t="s">
        <v>8</v>
      </c>
    </row>
    <row r="6" spans="1:9" ht="24.75" customHeight="1">
      <c r="A6" s="26" t="s">
        <v>7</v>
      </c>
      <c r="B6" s="37"/>
      <c r="C6" s="37"/>
      <c r="D6" s="37"/>
      <c r="E6" s="37"/>
      <c r="F6" s="37"/>
      <c r="G6" s="37"/>
      <c r="H6" s="37"/>
      <c r="I6" s="38"/>
    </row>
    <row r="7" spans="1:9" ht="24.75" customHeight="1">
      <c r="A7" s="34" t="s">
        <v>32</v>
      </c>
      <c r="B7" s="35"/>
      <c r="C7" s="35"/>
      <c r="D7" s="35"/>
      <c r="E7" s="35"/>
      <c r="F7" s="16" t="s">
        <v>30</v>
      </c>
      <c r="G7" s="16">
        <v>1</v>
      </c>
      <c r="H7" s="10">
        <f>70.02/6</f>
        <v>11.67</v>
      </c>
      <c r="I7" s="11">
        <f>G7*H7</f>
        <v>11.67</v>
      </c>
    </row>
    <row r="8" spans="1:9" ht="24.75" customHeight="1">
      <c r="A8" s="34" t="s">
        <v>25</v>
      </c>
      <c r="B8" s="35"/>
      <c r="C8" s="35"/>
      <c r="D8" s="35"/>
      <c r="E8" s="35"/>
      <c r="F8" s="16" t="s">
        <v>33</v>
      </c>
      <c r="G8" s="23">
        <f>18.01*0.05/6</f>
        <v>0.15008333333333335</v>
      </c>
      <c r="H8" s="10">
        <v>2.3</v>
      </c>
      <c r="I8" s="11">
        <f>G8*H8</f>
        <v>0.3451916666666667</v>
      </c>
    </row>
    <row r="9" spans="1:9" ht="24.75" customHeight="1">
      <c r="A9" s="34" t="s">
        <v>28</v>
      </c>
      <c r="B9" s="35"/>
      <c r="C9" s="35"/>
      <c r="D9" s="35"/>
      <c r="E9" s="35"/>
      <c r="F9" s="16" t="s">
        <v>34</v>
      </c>
      <c r="G9" s="23">
        <f>1.05*0.17</f>
        <v>0.17850000000000002</v>
      </c>
      <c r="H9" s="10">
        <v>30</v>
      </c>
      <c r="I9" s="11">
        <f>G9*H9</f>
        <v>5.355</v>
      </c>
    </row>
    <row r="10" spans="1:9" ht="24.75" customHeight="1">
      <c r="A10" s="34" t="s">
        <v>9</v>
      </c>
      <c r="B10" s="35"/>
      <c r="C10" s="35"/>
      <c r="D10" s="35"/>
      <c r="E10" s="35"/>
      <c r="F10" s="39"/>
      <c r="G10" s="40"/>
      <c r="H10" s="41"/>
      <c r="I10" s="12">
        <f>SUM(I7:I9)</f>
        <v>17.370191666666667</v>
      </c>
    </row>
    <row r="11" spans="1:9" ht="24.75" customHeight="1">
      <c r="A11" s="26" t="s">
        <v>13</v>
      </c>
      <c r="B11" s="37"/>
      <c r="C11" s="37"/>
      <c r="D11" s="37"/>
      <c r="E11" s="37"/>
      <c r="F11" s="37"/>
      <c r="G11" s="37"/>
      <c r="H11" s="37"/>
      <c r="I11" s="38"/>
    </row>
    <row r="12" spans="1:9" ht="24.75" customHeight="1">
      <c r="A12" s="34" t="s">
        <v>10</v>
      </c>
      <c r="B12" s="35"/>
      <c r="C12" s="35"/>
      <c r="D12" s="35"/>
      <c r="E12" s="35"/>
      <c r="F12" s="16" t="s">
        <v>29</v>
      </c>
      <c r="G12" s="16">
        <v>0.25</v>
      </c>
      <c r="H12" s="10">
        <v>26</v>
      </c>
      <c r="I12" s="11">
        <f>G12*H12</f>
        <v>6.5</v>
      </c>
    </row>
    <row r="13" spans="1:9" ht="24.75" customHeight="1">
      <c r="A13" s="34" t="s">
        <v>11</v>
      </c>
      <c r="B13" s="35"/>
      <c r="C13" s="35"/>
      <c r="D13" s="35"/>
      <c r="E13" s="35"/>
      <c r="F13" s="16" t="s">
        <v>29</v>
      </c>
      <c r="G13" s="16">
        <v>0.25</v>
      </c>
      <c r="H13" s="10">
        <v>24.8</v>
      </c>
      <c r="I13" s="11">
        <f>G13*H13</f>
        <v>6.2</v>
      </c>
    </row>
    <row r="14" spans="1:9" ht="24.75" customHeight="1">
      <c r="A14" s="34" t="s">
        <v>12</v>
      </c>
      <c r="B14" s="35"/>
      <c r="C14" s="35"/>
      <c r="D14" s="35"/>
      <c r="E14" s="35"/>
      <c r="F14" s="35"/>
      <c r="G14" s="35"/>
      <c r="H14" s="35"/>
      <c r="I14" s="12">
        <f>SUM(I12:I13)</f>
        <v>12.7</v>
      </c>
    </row>
    <row r="15" spans="1:9" ht="24.75" customHeight="1">
      <c r="A15" s="26" t="s">
        <v>14</v>
      </c>
      <c r="B15" s="37"/>
      <c r="C15" s="37"/>
      <c r="D15" s="37"/>
      <c r="E15" s="37"/>
      <c r="F15" s="37"/>
      <c r="G15" s="37"/>
      <c r="H15" s="37"/>
      <c r="I15" s="38"/>
    </row>
    <row r="16" spans="1:9" ht="24.75" customHeight="1">
      <c r="A16" s="34" t="s">
        <v>27</v>
      </c>
      <c r="B16" s="35"/>
      <c r="C16" s="35"/>
      <c r="D16" s="35"/>
      <c r="E16" s="35"/>
      <c r="F16" s="16" t="s">
        <v>29</v>
      </c>
      <c r="G16" s="16">
        <v>0.1</v>
      </c>
      <c r="H16" s="10">
        <v>120</v>
      </c>
      <c r="I16" s="11">
        <f>G16*H16</f>
        <v>12</v>
      </c>
    </row>
    <row r="17" spans="1:9" s="4" customFormat="1" ht="24.75" customHeight="1">
      <c r="A17" s="34" t="s">
        <v>26</v>
      </c>
      <c r="B17" s="35"/>
      <c r="C17" s="35"/>
      <c r="D17" s="35"/>
      <c r="E17" s="35"/>
      <c r="F17" s="16" t="s">
        <v>35</v>
      </c>
      <c r="G17" s="14">
        <f>18.01*1.05/6</f>
        <v>3.1517500000000003</v>
      </c>
      <c r="H17" s="10">
        <v>0.4</v>
      </c>
      <c r="I17" s="15">
        <f>G17*H17</f>
        <v>1.2607000000000002</v>
      </c>
    </row>
    <row r="18" spans="1:9" ht="24.75" customHeight="1">
      <c r="A18" s="34" t="s">
        <v>15</v>
      </c>
      <c r="B18" s="35"/>
      <c r="C18" s="35"/>
      <c r="D18" s="35"/>
      <c r="E18" s="35"/>
      <c r="F18" s="35"/>
      <c r="G18" s="35"/>
      <c r="H18" s="35"/>
      <c r="I18" s="12">
        <f>SUM(I16:I17)</f>
        <v>13.2607</v>
      </c>
    </row>
    <row r="19" spans="1:9" ht="24.75" customHeight="1">
      <c r="A19" s="34" t="s">
        <v>16</v>
      </c>
      <c r="B19" s="35"/>
      <c r="C19" s="35"/>
      <c r="D19" s="35"/>
      <c r="E19" s="35"/>
      <c r="F19" s="36"/>
      <c r="G19" s="36"/>
      <c r="H19" s="36"/>
      <c r="I19" s="11">
        <f>I10+I14+I18</f>
        <v>43.330891666666666</v>
      </c>
    </row>
    <row r="20" spans="1:9" ht="24.75" customHeight="1">
      <c r="A20" s="26" t="s">
        <v>17</v>
      </c>
      <c r="B20" s="27"/>
      <c r="C20" s="27"/>
      <c r="D20" s="27"/>
      <c r="E20" s="27"/>
      <c r="F20" s="16" t="s">
        <v>18</v>
      </c>
      <c r="G20" s="16">
        <v>3.5</v>
      </c>
      <c r="H20" s="13">
        <f>I19</f>
        <v>43.330891666666666</v>
      </c>
      <c r="I20" s="17">
        <f>G20/100*H20</f>
        <v>1.5165812083333334</v>
      </c>
    </row>
    <row r="21" spans="1:9" ht="24.75" customHeight="1">
      <c r="A21" s="26" t="s">
        <v>19</v>
      </c>
      <c r="B21" s="27"/>
      <c r="C21" s="27"/>
      <c r="D21" s="27"/>
      <c r="E21" s="27"/>
      <c r="F21" s="18" t="s">
        <v>18</v>
      </c>
      <c r="G21" s="18">
        <v>13</v>
      </c>
      <c r="H21" s="19">
        <f>H20+I20</f>
        <v>44.847472875</v>
      </c>
      <c r="I21" s="20">
        <f>H21/100*G21</f>
        <v>5.83017147375</v>
      </c>
    </row>
    <row r="22" spans="1:9" ht="24.75" customHeight="1">
      <c r="A22" s="28" t="s">
        <v>20</v>
      </c>
      <c r="B22" s="29"/>
      <c r="C22" s="29"/>
      <c r="D22" s="29"/>
      <c r="E22" s="29"/>
      <c r="F22" s="18"/>
      <c r="G22" s="18"/>
      <c r="H22" s="18"/>
      <c r="I22" s="20">
        <f>I10+I14+I18+I20+I21</f>
        <v>50.67764434875</v>
      </c>
    </row>
    <row r="23" spans="1:9" ht="24.75" customHeight="1">
      <c r="A23" s="30" t="s">
        <v>21</v>
      </c>
      <c r="B23" s="31"/>
      <c r="C23" s="31"/>
      <c r="D23" s="31"/>
      <c r="E23" s="31"/>
      <c r="F23" s="18" t="s">
        <v>18</v>
      </c>
      <c r="G23" s="18">
        <v>10</v>
      </c>
      <c r="H23" s="19">
        <f>I22</f>
        <v>50.67764434875</v>
      </c>
      <c r="I23" s="20">
        <f>G23/100*H23</f>
        <v>5.067764434875</v>
      </c>
    </row>
    <row r="24" spans="1:9" ht="24.75" customHeight="1" thickBot="1">
      <c r="A24" s="32" t="s">
        <v>22</v>
      </c>
      <c r="B24" s="33"/>
      <c r="C24" s="33"/>
      <c r="D24" s="33"/>
      <c r="E24" s="33"/>
      <c r="F24" s="33"/>
      <c r="G24" s="33"/>
      <c r="H24" s="21" t="s">
        <v>30</v>
      </c>
      <c r="I24" s="22">
        <f>I10+I14+I18+I21+I23</f>
        <v>54.22882757529167</v>
      </c>
    </row>
    <row r="25" spans="1:9" ht="13.5">
      <c r="A25" s="24"/>
      <c r="B25" s="24"/>
      <c r="C25" s="24"/>
      <c r="D25" s="24"/>
      <c r="E25" s="24"/>
      <c r="F25" s="25"/>
      <c r="G25" s="25"/>
      <c r="H25" s="25"/>
      <c r="I25" s="25"/>
    </row>
    <row r="26" spans="1:9" ht="13.5">
      <c r="A26" s="2"/>
      <c r="B26" s="2"/>
      <c r="C26" s="2"/>
      <c r="D26" s="2"/>
      <c r="E26" s="2"/>
      <c r="F26" s="3"/>
      <c r="G26" s="3"/>
      <c r="H26" s="3"/>
      <c r="I26" s="3"/>
    </row>
    <row r="27" spans="1:9" ht="13.5">
      <c r="A27" s="2"/>
      <c r="B27" s="2"/>
      <c r="C27" s="2"/>
      <c r="D27" s="2"/>
      <c r="E27" s="2"/>
      <c r="F27" s="2"/>
      <c r="G27" s="2"/>
      <c r="H27" s="2"/>
      <c r="I27" s="2"/>
    </row>
    <row r="28" spans="1:9" ht="13.5">
      <c r="A28" s="2"/>
      <c r="B28" s="2"/>
      <c r="C28" s="2"/>
      <c r="D28" s="2"/>
      <c r="E28" s="2"/>
      <c r="F28" s="2"/>
      <c r="G28" s="2"/>
      <c r="H28" s="2"/>
      <c r="I28" s="2"/>
    </row>
    <row r="29" spans="1:9" ht="13.5">
      <c r="A29" s="2"/>
      <c r="B29" s="2"/>
      <c r="C29" s="2"/>
      <c r="D29" s="2"/>
      <c r="E29" s="2"/>
      <c r="F29" s="2"/>
      <c r="G29" s="2"/>
      <c r="H29" s="2"/>
      <c r="I29" s="2"/>
    </row>
    <row r="30" spans="1:9" ht="13.5">
      <c r="A30" s="2"/>
      <c r="B30" s="2"/>
      <c r="C30" s="2"/>
      <c r="D30" s="2"/>
      <c r="E30" s="2"/>
      <c r="F30" s="2"/>
      <c r="G30" s="2"/>
      <c r="H30" s="2"/>
      <c r="I30" s="2"/>
    </row>
    <row r="31" spans="1:9" ht="13.5">
      <c r="A31" s="2"/>
      <c r="B31" s="2"/>
      <c r="C31" s="2"/>
      <c r="D31" s="2"/>
      <c r="E31" s="2"/>
      <c r="F31" s="2"/>
      <c r="G31" s="2"/>
      <c r="H31" s="2"/>
      <c r="I31" s="2"/>
    </row>
    <row r="32" spans="1:9" ht="13.5">
      <c r="A32" s="2"/>
      <c r="B32" s="2"/>
      <c r="C32" s="2"/>
      <c r="D32" s="2"/>
      <c r="E32" s="2"/>
      <c r="F32" s="2"/>
      <c r="G32" s="2"/>
      <c r="H32" s="2"/>
      <c r="I32" s="2"/>
    </row>
    <row r="33" spans="1:9" ht="13.5">
      <c r="A33" s="2"/>
      <c r="B33" s="2"/>
      <c r="C33" s="2"/>
      <c r="D33" s="2"/>
      <c r="E33" s="2"/>
      <c r="F33" s="2"/>
      <c r="G33" s="2"/>
      <c r="H33" s="2"/>
      <c r="I33" s="2"/>
    </row>
    <row r="34" spans="1:9" ht="13.5">
      <c r="A34" s="2"/>
      <c r="B34" s="2"/>
      <c r="C34" s="2"/>
      <c r="D34" s="2"/>
      <c r="E34" s="2"/>
      <c r="F34" s="2"/>
      <c r="G34" s="2"/>
      <c r="H34" s="2"/>
      <c r="I34" s="2"/>
    </row>
    <row r="35" spans="1:9" ht="13.5">
      <c r="A35" s="2"/>
      <c r="B35" s="2"/>
      <c r="C35" s="2"/>
      <c r="D35" s="2"/>
      <c r="E35" s="2"/>
      <c r="F35" s="2"/>
      <c r="G35" s="2"/>
      <c r="H35" s="2"/>
      <c r="I35" s="2"/>
    </row>
    <row r="36" spans="1:9" ht="13.5">
      <c r="A36" s="2"/>
      <c r="B36" s="2"/>
      <c r="C36" s="2"/>
      <c r="D36" s="2"/>
      <c r="E36" s="2"/>
      <c r="F36" s="2"/>
      <c r="G36" s="2"/>
      <c r="H36" s="2"/>
      <c r="I36" s="2"/>
    </row>
    <row r="37" spans="1:9" ht="13.5">
      <c r="A37" s="2"/>
      <c r="B37" s="2"/>
      <c r="C37" s="2"/>
      <c r="D37" s="2"/>
      <c r="E37" s="2"/>
      <c r="F37" s="2"/>
      <c r="G37" s="2"/>
      <c r="H37" s="2"/>
      <c r="I37" s="2"/>
    </row>
    <row r="38" spans="1:9" ht="13.5">
      <c r="A38" s="2"/>
      <c r="B38" s="2"/>
      <c r="C38" s="2"/>
      <c r="D38" s="2"/>
      <c r="E38" s="2"/>
      <c r="F38" s="2"/>
      <c r="G38" s="2"/>
      <c r="H38" s="2"/>
      <c r="I38" s="2"/>
    </row>
    <row r="39" spans="1:9" ht="13.5">
      <c r="A39" s="2"/>
      <c r="B39" s="2"/>
      <c r="C39" s="2"/>
      <c r="D39" s="2"/>
      <c r="E39" s="2"/>
      <c r="F39" s="2"/>
      <c r="G39" s="2"/>
      <c r="H39" s="2"/>
      <c r="I39" s="2"/>
    </row>
    <row r="40" spans="1:9" ht="13.5">
      <c r="A40" s="2"/>
      <c r="B40" s="2"/>
      <c r="C40" s="2"/>
      <c r="D40" s="2"/>
      <c r="E40" s="2"/>
      <c r="F40" s="2"/>
      <c r="G40" s="2"/>
      <c r="H40" s="2"/>
      <c r="I40" s="2"/>
    </row>
    <row r="41" spans="1:9" ht="13.5">
      <c r="A41" s="2"/>
      <c r="B41" s="2"/>
      <c r="C41" s="2"/>
      <c r="D41" s="2"/>
      <c r="E41" s="2"/>
      <c r="F41" s="2"/>
      <c r="G41" s="2"/>
      <c r="H41" s="2"/>
      <c r="I41" s="2"/>
    </row>
    <row r="42" spans="1:9" ht="13.5">
      <c r="A42" s="2"/>
      <c r="B42" s="2"/>
      <c r="C42" s="2"/>
      <c r="D42" s="2"/>
      <c r="E42" s="2"/>
      <c r="F42" s="2"/>
      <c r="G42" s="2"/>
      <c r="H42" s="2"/>
      <c r="I42" s="2"/>
    </row>
  </sheetData>
  <sheetProtection/>
  <mergeCells count="31">
    <mergeCell ref="A4:E5"/>
    <mergeCell ref="F4:F5"/>
    <mergeCell ref="G4:G5"/>
    <mergeCell ref="A1:I1"/>
    <mergeCell ref="A2:B2"/>
    <mergeCell ref="C2:I2"/>
    <mergeCell ref="A3:B3"/>
    <mergeCell ref="C3:I3"/>
    <mergeCell ref="A15:I15"/>
    <mergeCell ref="A6:I6"/>
    <mergeCell ref="A7:E7"/>
    <mergeCell ref="A8:E8"/>
    <mergeCell ref="A9:E9"/>
    <mergeCell ref="A10:E10"/>
    <mergeCell ref="F10:H10"/>
    <mergeCell ref="A11:I11"/>
    <mergeCell ref="A12:E12"/>
    <mergeCell ref="A13:E13"/>
    <mergeCell ref="A14:E14"/>
    <mergeCell ref="F14:H14"/>
    <mergeCell ref="A16:E16"/>
    <mergeCell ref="A17:E17"/>
    <mergeCell ref="A18:E18"/>
    <mergeCell ref="F18:H18"/>
    <mergeCell ref="A19:E19"/>
    <mergeCell ref="F19:H19"/>
    <mergeCell ref="A20:E20"/>
    <mergeCell ref="A21:E21"/>
    <mergeCell ref="A22:E22"/>
    <mergeCell ref="A23:E23"/>
    <mergeCell ref="A24:G24"/>
  </mergeCells>
  <printOptions/>
  <pageMargins left="0.7" right="0.7" top="0.75" bottom="0.75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I42"/>
  <sheetViews>
    <sheetView workbookViewId="0" topLeftCell="A4">
      <selection activeCell="F10" sqref="F10:H10"/>
    </sheetView>
  </sheetViews>
  <sheetFormatPr defaultColWidth="8.8515625" defaultRowHeight="15"/>
  <cols>
    <col min="1" max="5" width="8.8515625" style="1" customWidth="1"/>
    <col min="6" max="6" width="8.28125" style="1" customWidth="1"/>
    <col min="7" max="7" width="8.421875" style="1" customWidth="1"/>
    <col min="8" max="8" width="11.421875" style="1" bestFit="1" customWidth="1"/>
    <col min="9" max="9" width="12.421875" style="1" customWidth="1"/>
  </cols>
  <sheetData>
    <row r="1" spans="1:9" ht="30" customHeight="1">
      <c r="A1" s="42" t="s">
        <v>0</v>
      </c>
      <c r="B1" s="43"/>
      <c r="C1" s="43"/>
      <c r="D1" s="43"/>
      <c r="E1" s="43"/>
      <c r="F1" s="43"/>
      <c r="G1" s="43"/>
      <c r="H1" s="43"/>
      <c r="I1" s="44"/>
    </row>
    <row r="2" spans="1:9" ht="24.75" customHeight="1">
      <c r="A2" s="45" t="s">
        <v>1</v>
      </c>
      <c r="B2" s="46"/>
      <c r="C2" s="46" t="s">
        <v>2</v>
      </c>
      <c r="D2" s="46"/>
      <c r="E2" s="46"/>
      <c r="F2" s="46"/>
      <c r="G2" s="46"/>
      <c r="H2" s="46"/>
      <c r="I2" s="47"/>
    </row>
    <row r="3" spans="1:9" ht="158.25" customHeight="1">
      <c r="A3" s="48" t="s">
        <v>23</v>
      </c>
      <c r="B3" s="49"/>
      <c r="C3" s="50" t="s">
        <v>38</v>
      </c>
      <c r="D3" s="51"/>
      <c r="E3" s="51"/>
      <c r="F3" s="51"/>
      <c r="G3" s="51"/>
      <c r="H3" s="51"/>
      <c r="I3" s="52"/>
    </row>
    <row r="4" spans="1:9" ht="30" customHeight="1">
      <c r="A4" s="53"/>
      <c r="B4" s="54"/>
      <c r="C4" s="54"/>
      <c r="D4" s="54"/>
      <c r="E4" s="54"/>
      <c r="F4" s="57" t="s">
        <v>4</v>
      </c>
      <c r="G4" s="57" t="s">
        <v>5</v>
      </c>
      <c r="H4" s="5" t="s">
        <v>6</v>
      </c>
      <c r="I4" s="6" t="s">
        <v>3</v>
      </c>
    </row>
    <row r="5" spans="1:9" ht="13.5">
      <c r="A5" s="55"/>
      <c r="B5" s="56"/>
      <c r="C5" s="56"/>
      <c r="D5" s="56"/>
      <c r="E5" s="56"/>
      <c r="F5" s="57"/>
      <c r="G5" s="57"/>
      <c r="H5" s="7" t="s">
        <v>8</v>
      </c>
      <c r="I5" s="8" t="s">
        <v>8</v>
      </c>
    </row>
    <row r="6" spans="1:9" ht="24.75" customHeight="1">
      <c r="A6" s="26" t="s">
        <v>7</v>
      </c>
      <c r="B6" s="37"/>
      <c r="C6" s="37"/>
      <c r="D6" s="37"/>
      <c r="E6" s="37"/>
      <c r="F6" s="37"/>
      <c r="G6" s="37"/>
      <c r="H6" s="37"/>
      <c r="I6" s="38"/>
    </row>
    <row r="7" spans="1:9" ht="24.75" customHeight="1">
      <c r="A7" s="34" t="s">
        <v>40</v>
      </c>
      <c r="B7" s="35"/>
      <c r="C7" s="35"/>
      <c r="D7" s="35"/>
      <c r="E7" s="35"/>
      <c r="F7" s="16" t="s">
        <v>30</v>
      </c>
      <c r="G7" s="16">
        <v>1</v>
      </c>
      <c r="H7" s="10">
        <f>74.45/6</f>
        <v>12.408333333333333</v>
      </c>
      <c r="I7" s="11">
        <f>G7*H7</f>
        <v>12.408333333333333</v>
      </c>
    </row>
    <row r="8" spans="1:9" ht="24.75" customHeight="1">
      <c r="A8" s="34" t="s">
        <v>25</v>
      </c>
      <c r="B8" s="35"/>
      <c r="C8" s="35"/>
      <c r="D8" s="35"/>
      <c r="E8" s="35"/>
      <c r="F8" s="16" t="s">
        <v>33</v>
      </c>
      <c r="G8" s="23">
        <f>20*0.05/6</f>
        <v>0.16666666666666666</v>
      </c>
      <c r="H8" s="10">
        <v>2.3</v>
      </c>
      <c r="I8" s="11">
        <f>G8*H8</f>
        <v>0.3833333333333333</v>
      </c>
    </row>
    <row r="9" spans="1:9" ht="24.75" customHeight="1">
      <c r="A9" s="34" t="s">
        <v>28</v>
      </c>
      <c r="B9" s="35"/>
      <c r="C9" s="35"/>
      <c r="D9" s="35"/>
      <c r="E9" s="35"/>
      <c r="F9" s="16" t="s">
        <v>34</v>
      </c>
      <c r="G9" s="23">
        <f>1.05*0.23</f>
        <v>0.24150000000000002</v>
      </c>
      <c r="H9" s="10">
        <v>30</v>
      </c>
      <c r="I9" s="11">
        <f>G9*H9</f>
        <v>7.245000000000001</v>
      </c>
    </row>
    <row r="10" spans="1:9" ht="24.75" customHeight="1">
      <c r="A10" s="34" t="s">
        <v>9</v>
      </c>
      <c r="B10" s="35"/>
      <c r="C10" s="35"/>
      <c r="D10" s="35"/>
      <c r="E10" s="35"/>
      <c r="F10" s="39"/>
      <c r="G10" s="40"/>
      <c r="H10" s="41"/>
      <c r="I10" s="12">
        <f>SUM(I7:I9)</f>
        <v>20.03666666666667</v>
      </c>
    </row>
    <row r="11" spans="1:9" ht="24.75" customHeight="1">
      <c r="A11" s="26" t="s">
        <v>13</v>
      </c>
      <c r="B11" s="37"/>
      <c r="C11" s="37"/>
      <c r="D11" s="37"/>
      <c r="E11" s="37"/>
      <c r="F11" s="37"/>
      <c r="G11" s="37"/>
      <c r="H11" s="37"/>
      <c r="I11" s="38"/>
    </row>
    <row r="12" spans="1:9" ht="24.75" customHeight="1">
      <c r="A12" s="34" t="s">
        <v>10</v>
      </c>
      <c r="B12" s="35"/>
      <c r="C12" s="35"/>
      <c r="D12" s="35"/>
      <c r="E12" s="35"/>
      <c r="F12" s="16" t="s">
        <v>29</v>
      </c>
      <c r="G12" s="16">
        <v>0.25</v>
      </c>
      <c r="H12" s="10">
        <v>26</v>
      </c>
      <c r="I12" s="11">
        <f>G12*H12</f>
        <v>6.5</v>
      </c>
    </row>
    <row r="13" spans="1:9" ht="24.75" customHeight="1">
      <c r="A13" s="34" t="s">
        <v>11</v>
      </c>
      <c r="B13" s="35"/>
      <c r="C13" s="35"/>
      <c r="D13" s="35"/>
      <c r="E13" s="35"/>
      <c r="F13" s="16" t="s">
        <v>29</v>
      </c>
      <c r="G13" s="16">
        <v>0.25</v>
      </c>
      <c r="H13" s="10">
        <v>24.8</v>
      </c>
      <c r="I13" s="11">
        <f>G13*H13</f>
        <v>6.2</v>
      </c>
    </row>
    <row r="14" spans="1:9" ht="24.75" customHeight="1">
      <c r="A14" s="34" t="s">
        <v>12</v>
      </c>
      <c r="B14" s="35"/>
      <c r="C14" s="35"/>
      <c r="D14" s="35"/>
      <c r="E14" s="35"/>
      <c r="F14" s="35"/>
      <c r="G14" s="35"/>
      <c r="H14" s="35"/>
      <c r="I14" s="12">
        <f>SUM(I12:I13)</f>
        <v>12.7</v>
      </c>
    </row>
    <row r="15" spans="1:9" ht="24.75" customHeight="1">
      <c r="A15" s="26" t="s">
        <v>14</v>
      </c>
      <c r="B15" s="37"/>
      <c r="C15" s="37"/>
      <c r="D15" s="37"/>
      <c r="E15" s="37"/>
      <c r="F15" s="37"/>
      <c r="G15" s="37"/>
      <c r="H15" s="37"/>
      <c r="I15" s="38"/>
    </row>
    <row r="16" spans="1:9" ht="24.75" customHeight="1">
      <c r="A16" s="34" t="s">
        <v>27</v>
      </c>
      <c r="B16" s="35"/>
      <c r="C16" s="35"/>
      <c r="D16" s="35"/>
      <c r="E16" s="35"/>
      <c r="F16" s="16" t="s">
        <v>29</v>
      </c>
      <c r="G16" s="16">
        <v>0.1</v>
      </c>
      <c r="H16" s="10">
        <v>120</v>
      </c>
      <c r="I16" s="11">
        <f>G16*H16</f>
        <v>12</v>
      </c>
    </row>
    <row r="17" spans="1:9" s="4" customFormat="1" ht="24.75" customHeight="1">
      <c r="A17" s="34" t="s">
        <v>26</v>
      </c>
      <c r="B17" s="35"/>
      <c r="C17" s="35"/>
      <c r="D17" s="35"/>
      <c r="E17" s="35"/>
      <c r="F17" s="16" t="s">
        <v>35</v>
      </c>
      <c r="G17" s="14">
        <f>20*1.05/6</f>
        <v>3.5</v>
      </c>
      <c r="H17" s="10">
        <v>0.4</v>
      </c>
      <c r="I17" s="15">
        <f>G17*H17</f>
        <v>1.4000000000000001</v>
      </c>
    </row>
    <row r="18" spans="1:9" ht="24.75" customHeight="1">
      <c r="A18" s="34" t="s">
        <v>15</v>
      </c>
      <c r="B18" s="35"/>
      <c r="C18" s="35"/>
      <c r="D18" s="35"/>
      <c r="E18" s="35"/>
      <c r="F18" s="35"/>
      <c r="G18" s="35"/>
      <c r="H18" s="35"/>
      <c r="I18" s="12">
        <f>SUM(I16:I17)</f>
        <v>13.4</v>
      </c>
    </row>
    <row r="19" spans="1:9" ht="24.75" customHeight="1">
      <c r="A19" s="34" t="s">
        <v>16</v>
      </c>
      <c r="B19" s="35"/>
      <c r="C19" s="35"/>
      <c r="D19" s="35"/>
      <c r="E19" s="35"/>
      <c r="F19" s="36"/>
      <c r="G19" s="36"/>
      <c r="H19" s="36"/>
      <c r="I19" s="11">
        <f>I10+I14+I18</f>
        <v>46.13666666666666</v>
      </c>
    </row>
    <row r="20" spans="1:9" ht="24.75" customHeight="1">
      <c r="A20" s="26" t="s">
        <v>17</v>
      </c>
      <c r="B20" s="27"/>
      <c r="C20" s="27"/>
      <c r="D20" s="27"/>
      <c r="E20" s="27"/>
      <c r="F20" s="16" t="s">
        <v>18</v>
      </c>
      <c r="G20" s="16">
        <v>3.5</v>
      </c>
      <c r="H20" s="13">
        <f>I19</f>
        <v>46.13666666666666</v>
      </c>
      <c r="I20" s="17">
        <f>G20/100*H20</f>
        <v>1.6147833333333335</v>
      </c>
    </row>
    <row r="21" spans="1:9" ht="24.75" customHeight="1">
      <c r="A21" s="26" t="s">
        <v>19</v>
      </c>
      <c r="B21" s="27"/>
      <c r="C21" s="27"/>
      <c r="D21" s="27"/>
      <c r="E21" s="27"/>
      <c r="F21" s="18" t="s">
        <v>18</v>
      </c>
      <c r="G21" s="18">
        <v>13</v>
      </c>
      <c r="H21" s="19">
        <f>H20+I20</f>
        <v>47.75145</v>
      </c>
      <c r="I21" s="20">
        <f>H21/100*G21</f>
        <v>6.2076885</v>
      </c>
    </row>
    <row r="22" spans="1:9" ht="24.75" customHeight="1">
      <c r="A22" s="28" t="s">
        <v>20</v>
      </c>
      <c r="B22" s="29"/>
      <c r="C22" s="29"/>
      <c r="D22" s="29"/>
      <c r="E22" s="29"/>
      <c r="F22" s="18"/>
      <c r="G22" s="18"/>
      <c r="H22" s="18"/>
      <c r="I22" s="20">
        <f>I10+I14+I18+I20+I21</f>
        <v>53.959138499999995</v>
      </c>
    </row>
    <row r="23" spans="1:9" ht="24.75" customHeight="1">
      <c r="A23" s="30" t="s">
        <v>21</v>
      </c>
      <c r="B23" s="31"/>
      <c r="C23" s="31"/>
      <c r="D23" s="31"/>
      <c r="E23" s="31"/>
      <c r="F23" s="18" t="s">
        <v>18</v>
      </c>
      <c r="G23" s="18">
        <v>10</v>
      </c>
      <c r="H23" s="19">
        <f>I22</f>
        <v>53.959138499999995</v>
      </c>
      <c r="I23" s="20">
        <f>G23/100*H23</f>
        <v>5.3959138499999995</v>
      </c>
    </row>
    <row r="24" spans="1:9" ht="24.75" customHeight="1" thickBot="1">
      <c r="A24" s="32" t="s">
        <v>22</v>
      </c>
      <c r="B24" s="33"/>
      <c r="C24" s="33"/>
      <c r="D24" s="33"/>
      <c r="E24" s="33"/>
      <c r="F24" s="33"/>
      <c r="G24" s="33"/>
      <c r="H24" s="21" t="s">
        <v>30</v>
      </c>
      <c r="I24" s="22">
        <f>I10+I14+I18+I21+I23</f>
        <v>57.74026901666666</v>
      </c>
    </row>
    <row r="25" spans="1:9" ht="13.5">
      <c r="A25" s="24"/>
      <c r="B25" s="24"/>
      <c r="C25" s="24"/>
      <c r="D25" s="24"/>
      <c r="E25" s="24"/>
      <c r="F25" s="25"/>
      <c r="G25" s="25"/>
      <c r="H25" s="25"/>
      <c r="I25" s="25"/>
    </row>
    <row r="26" spans="1:9" ht="13.5">
      <c r="A26" s="2"/>
      <c r="B26" s="2"/>
      <c r="C26" s="2"/>
      <c r="D26" s="2"/>
      <c r="E26" s="2"/>
      <c r="F26" s="3"/>
      <c r="G26" s="3"/>
      <c r="H26" s="3"/>
      <c r="I26" s="3"/>
    </row>
    <row r="27" spans="1:9" ht="13.5">
      <c r="A27" s="2"/>
      <c r="B27" s="2"/>
      <c r="C27" s="2"/>
      <c r="D27" s="2"/>
      <c r="E27" s="2"/>
      <c r="F27" s="2"/>
      <c r="G27" s="2"/>
      <c r="H27" s="2"/>
      <c r="I27" s="2"/>
    </row>
    <row r="28" spans="1:9" ht="13.5">
      <c r="A28" s="2"/>
      <c r="B28" s="2"/>
      <c r="C28" s="2"/>
      <c r="D28" s="2"/>
      <c r="E28" s="2"/>
      <c r="F28" s="2"/>
      <c r="G28" s="2"/>
      <c r="H28" s="2"/>
      <c r="I28" s="2"/>
    </row>
    <row r="29" spans="1:9" ht="13.5">
      <c r="A29" s="2"/>
      <c r="B29" s="2"/>
      <c r="C29" s="2"/>
      <c r="D29" s="2"/>
      <c r="E29" s="2"/>
      <c r="F29" s="2"/>
      <c r="G29" s="2"/>
      <c r="H29" s="2"/>
      <c r="I29" s="2"/>
    </row>
    <row r="30" spans="1:9" ht="13.5">
      <c r="A30" s="2"/>
      <c r="B30" s="2"/>
      <c r="C30" s="2"/>
      <c r="D30" s="2"/>
      <c r="E30" s="2"/>
      <c r="F30" s="2"/>
      <c r="G30" s="2"/>
      <c r="H30" s="2"/>
      <c r="I30" s="2"/>
    </row>
    <row r="31" spans="1:9" ht="13.5">
      <c r="A31" s="2"/>
      <c r="B31" s="2"/>
      <c r="C31" s="2"/>
      <c r="D31" s="2"/>
      <c r="E31" s="2"/>
      <c r="F31" s="2"/>
      <c r="G31" s="2"/>
      <c r="H31" s="2"/>
      <c r="I31" s="2"/>
    </row>
    <row r="32" spans="1:9" ht="13.5">
      <c r="A32" s="2"/>
      <c r="B32" s="2"/>
      <c r="C32" s="2"/>
      <c r="D32" s="2"/>
      <c r="E32" s="2"/>
      <c r="F32" s="2"/>
      <c r="G32" s="2"/>
      <c r="H32" s="2"/>
      <c r="I32" s="2"/>
    </row>
    <row r="33" spans="1:9" ht="13.5">
      <c r="A33" s="2"/>
      <c r="B33" s="2"/>
      <c r="C33" s="2"/>
      <c r="D33" s="2"/>
      <c r="E33" s="2"/>
      <c r="F33" s="2"/>
      <c r="G33" s="2"/>
      <c r="H33" s="2"/>
      <c r="I33" s="2"/>
    </row>
    <row r="34" spans="1:9" ht="13.5">
      <c r="A34" s="2"/>
      <c r="B34" s="2"/>
      <c r="C34" s="2"/>
      <c r="D34" s="2"/>
      <c r="E34" s="2"/>
      <c r="F34" s="2"/>
      <c r="G34" s="2"/>
      <c r="H34" s="2"/>
      <c r="I34" s="2"/>
    </row>
    <row r="35" spans="1:9" ht="13.5">
      <c r="A35" s="2"/>
      <c r="B35" s="2"/>
      <c r="C35" s="2"/>
      <c r="D35" s="2"/>
      <c r="E35" s="2"/>
      <c r="F35" s="2"/>
      <c r="G35" s="2"/>
      <c r="H35" s="2"/>
      <c r="I35" s="2"/>
    </row>
    <row r="36" spans="1:9" ht="13.5">
      <c r="A36" s="2"/>
      <c r="B36" s="2"/>
      <c r="C36" s="2"/>
      <c r="D36" s="2"/>
      <c r="E36" s="2"/>
      <c r="F36" s="2"/>
      <c r="G36" s="2"/>
      <c r="H36" s="2"/>
      <c r="I36" s="2"/>
    </row>
    <row r="37" spans="1:9" ht="13.5">
      <c r="A37" s="2"/>
      <c r="B37" s="2"/>
      <c r="C37" s="2"/>
      <c r="D37" s="2"/>
      <c r="E37" s="2"/>
      <c r="F37" s="2"/>
      <c r="G37" s="2"/>
      <c r="H37" s="2"/>
      <c r="I37" s="2"/>
    </row>
    <row r="38" spans="1:9" ht="13.5">
      <c r="A38" s="2"/>
      <c r="B38" s="2"/>
      <c r="C38" s="2"/>
      <c r="D38" s="2"/>
      <c r="E38" s="2"/>
      <c r="F38" s="2"/>
      <c r="G38" s="2"/>
      <c r="H38" s="2"/>
      <c r="I38" s="2"/>
    </row>
    <row r="39" spans="1:9" ht="13.5">
      <c r="A39" s="2"/>
      <c r="B39" s="2"/>
      <c r="C39" s="2"/>
      <c r="D39" s="2"/>
      <c r="E39" s="2"/>
      <c r="F39" s="2"/>
      <c r="G39" s="2"/>
      <c r="H39" s="2"/>
      <c r="I39" s="2"/>
    </row>
    <row r="40" spans="1:9" ht="13.5">
      <c r="A40" s="2"/>
      <c r="B40" s="2"/>
      <c r="C40" s="2"/>
      <c r="D40" s="2"/>
      <c r="E40" s="2"/>
      <c r="F40" s="2"/>
      <c r="G40" s="2"/>
      <c r="H40" s="2"/>
      <c r="I40" s="2"/>
    </row>
    <row r="41" spans="1:9" ht="13.5">
      <c r="A41" s="2"/>
      <c r="B41" s="2"/>
      <c r="C41" s="2"/>
      <c r="D41" s="2"/>
      <c r="E41" s="2"/>
      <c r="F41" s="2"/>
      <c r="G41" s="2"/>
      <c r="H41" s="2"/>
      <c r="I41" s="2"/>
    </row>
    <row r="42" spans="1:9" ht="13.5">
      <c r="A42" s="2"/>
      <c r="B42" s="2"/>
      <c r="C42" s="2"/>
      <c r="D42" s="2"/>
      <c r="E42" s="2"/>
      <c r="F42" s="2"/>
      <c r="G42" s="2"/>
      <c r="H42" s="2"/>
      <c r="I42" s="2"/>
    </row>
  </sheetData>
  <sheetProtection/>
  <mergeCells count="31">
    <mergeCell ref="A4:E5"/>
    <mergeCell ref="F4:F5"/>
    <mergeCell ref="G4:G5"/>
    <mergeCell ref="A1:I1"/>
    <mergeCell ref="A2:B2"/>
    <mergeCell ref="C2:I2"/>
    <mergeCell ref="A3:B3"/>
    <mergeCell ref="C3:I3"/>
    <mergeCell ref="A15:I15"/>
    <mergeCell ref="A6:I6"/>
    <mergeCell ref="A7:E7"/>
    <mergeCell ref="A8:E8"/>
    <mergeCell ref="A9:E9"/>
    <mergeCell ref="A10:E10"/>
    <mergeCell ref="F10:H10"/>
    <mergeCell ref="A11:I11"/>
    <mergeCell ref="A12:E12"/>
    <mergeCell ref="A13:E13"/>
    <mergeCell ref="A14:E14"/>
    <mergeCell ref="F14:H14"/>
    <mergeCell ref="A16:E16"/>
    <mergeCell ref="A17:E17"/>
    <mergeCell ref="A18:E18"/>
    <mergeCell ref="F18:H18"/>
    <mergeCell ref="A19:E19"/>
    <mergeCell ref="F19:H19"/>
    <mergeCell ref="A20:E20"/>
    <mergeCell ref="A21:E21"/>
    <mergeCell ref="A22:E22"/>
    <mergeCell ref="A23:E23"/>
    <mergeCell ref="A24:G24"/>
  </mergeCells>
  <printOptions/>
  <pageMargins left="0.7" right="0.7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I42"/>
  <sheetViews>
    <sheetView workbookViewId="0" topLeftCell="A7">
      <selection activeCell="G8" sqref="G8"/>
    </sheetView>
  </sheetViews>
  <sheetFormatPr defaultColWidth="8.8515625" defaultRowHeight="15"/>
  <cols>
    <col min="1" max="5" width="8.8515625" style="1" customWidth="1"/>
    <col min="6" max="6" width="8.28125" style="1" customWidth="1"/>
    <col min="7" max="7" width="8.421875" style="1" customWidth="1"/>
    <col min="8" max="8" width="11.421875" style="1" bestFit="1" customWidth="1"/>
    <col min="9" max="9" width="12.421875" style="1" customWidth="1"/>
  </cols>
  <sheetData>
    <row r="1" spans="1:9" ht="30" customHeight="1">
      <c r="A1" s="42" t="s">
        <v>0</v>
      </c>
      <c r="B1" s="43"/>
      <c r="C1" s="43"/>
      <c r="D1" s="43"/>
      <c r="E1" s="43"/>
      <c r="F1" s="43"/>
      <c r="G1" s="43"/>
      <c r="H1" s="43"/>
      <c r="I1" s="44"/>
    </row>
    <row r="2" spans="1:9" ht="24.75" customHeight="1">
      <c r="A2" s="45" t="s">
        <v>1</v>
      </c>
      <c r="B2" s="46"/>
      <c r="C2" s="46" t="s">
        <v>2</v>
      </c>
      <c r="D2" s="46"/>
      <c r="E2" s="46"/>
      <c r="F2" s="46"/>
      <c r="G2" s="46"/>
      <c r="H2" s="46"/>
      <c r="I2" s="47"/>
    </row>
    <row r="3" spans="1:9" ht="158.25" customHeight="1">
      <c r="A3" s="48" t="s">
        <v>23</v>
      </c>
      <c r="B3" s="49"/>
      <c r="C3" s="50" t="s">
        <v>42</v>
      </c>
      <c r="D3" s="51"/>
      <c r="E3" s="51"/>
      <c r="F3" s="51"/>
      <c r="G3" s="51"/>
      <c r="H3" s="51"/>
      <c r="I3" s="52"/>
    </row>
    <row r="4" spans="1:9" ht="30" customHeight="1">
      <c r="A4" s="53"/>
      <c r="B4" s="54"/>
      <c r="C4" s="54"/>
      <c r="D4" s="54"/>
      <c r="E4" s="54"/>
      <c r="F4" s="57" t="s">
        <v>4</v>
      </c>
      <c r="G4" s="57" t="s">
        <v>5</v>
      </c>
      <c r="H4" s="5" t="s">
        <v>6</v>
      </c>
      <c r="I4" s="6" t="s">
        <v>3</v>
      </c>
    </row>
    <row r="5" spans="1:9" ht="13.5">
      <c r="A5" s="55"/>
      <c r="B5" s="56"/>
      <c r="C5" s="56"/>
      <c r="D5" s="56"/>
      <c r="E5" s="56"/>
      <c r="F5" s="57"/>
      <c r="G5" s="57"/>
      <c r="H5" s="7" t="s">
        <v>8</v>
      </c>
      <c r="I5" s="8" t="s">
        <v>8</v>
      </c>
    </row>
    <row r="6" spans="1:9" ht="24.75" customHeight="1">
      <c r="A6" s="26" t="s">
        <v>7</v>
      </c>
      <c r="B6" s="37"/>
      <c r="C6" s="37"/>
      <c r="D6" s="37"/>
      <c r="E6" s="37"/>
      <c r="F6" s="37"/>
      <c r="G6" s="37"/>
      <c r="H6" s="37"/>
      <c r="I6" s="38"/>
    </row>
    <row r="7" spans="1:9" ht="24.75" customHeight="1">
      <c r="A7" s="34" t="s">
        <v>43</v>
      </c>
      <c r="B7" s="35"/>
      <c r="C7" s="35"/>
      <c r="D7" s="35"/>
      <c r="E7" s="35"/>
      <c r="F7" s="16" t="s">
        <v>30</v>
      </c>
      <c r="G7" s="16">
        <v>1</v>
      </c>
      <c r="H7" s="10">
        <f>82.2/6</f>
        <v>13.700000000000001</v>
      </c>
      <c r="I7" s="11">
        <f>G7*H7</f>
        <v>13.700000000000001</v>
      </c>
    </row>
    <row r="8" spans="1:9" ht="24.75" customHeight="1">
      <c r="A8" s="34" t="s">
        <v>25</v>
      </c>
      <c r="B8" s="35"/>
      <c r="C8" s="35"/>
      <c r="D8" s="35"/>
      <c r="E8" s="35"/>
      <c r="F8" s="16" t="s">
        <v>33</v>
      </c>
      <c r="G8" s="23">
        <f>22.4*0.05/6</f>
        <v>0.18666666666666665</v>
      </c>
      <c r="H8" s="10">
        <v>2.3</v>
      </c>
      <c r="I8" s="11">
        <f>G8*H8</f>
        <v>0.42933333333333323</v>
      </c>
    </row>
    <row r="9" spans="1:9" ht="24.75" customHeight="1">
      <c r="A9" s="34" t="s">
        <v>28</v>
      </c>
      <c r="B9" s="35"/>
      <c r="C9" s="35"/>
      <c r="D9" s="35"/>
      <c r="E9" s="35"/>
      <c r="F9" s="16" t="s">
        <v>34</v>
      </c>
      <c r="G9" s="23">
        <f>1.05*0.3</f>
        <v>0.315</v>
      </c>
      <c r="H9" s="10">
        <v>30</v>
      </c>
      <c r="I9" s="11">
        <f>G9*H9</f>
        <v>9.45</v>
      </c>
    </row>
    <row r="10" spans="1:9" ht="24.75" customHeight="1">
      <c r="A10" s="34" t="s">
        <v>9</v>
      </c>
      <c r="B10" s="35"/>
      <c r="C10" s="35"/>
      <c r="D10" s="35"/>
      <c r="E10" s="35"/>
      <c r="F10" s="39"/>
      <c r="G10" s="40"/>
      <c r="H10" s="41"/>
      <c r="I10" s="12">
        <f>SUM(I7:I9)</f>
        <v>23.579333333333334</v>
      </c>
    </row>
    <row r="11" spans="1:9" ht="24.75" customHeight="1">
      <c r="A11" s="26" t="s">
        <v>13</v>
      </c>
      <c r="B11" s="37"/>
      <c r="C11" s="37"/>
      <c r="D11" s="37"/>
      <c r="E11" s="37"/>
      <c r="F11" s="37"/>
      <c r="G11" s="37"/>
      <c r="H11" s="37"/>
      <c r="I11" s="38"/>
    </row>
    <row r="12" spans="1:9" ht="24.75" customHeight="1">
      <c r="A12" s="34" t="s">
        <v>10</v>
      </c>
      <c r="B12" s="35"/>
      <c r="C12" s="35"/>
      <c r="D12" s="35"/>
      <c r="E12" s="35"/>
      <c r="F12" s="16" t="s">
        <v>29</v>
      </c>
      <c r="G12" s="16">
        <v>0.25</v>
      </c>
      <c r="H12" s="10">
        <v>26</v>
      </c>
      <c r="I12" s="11">
        <f>G12*H12</f>
        <v>6.5</v>
      </c>
    </row>
    <row r="13" spans="1:9" ht="24.75" customHeight="1">
      <c r="A13" s="34" t="s">
        <v>11</v>
      </c>
      <c r="B13" s="35"/>
      <c r="C13" s="35"/>
      <c r="D13" s="35"/>
      <c r="E13" s="35"/>
      <c r="F13" s="16" t="s">
        <v>29</v>
      </c>
      <c r="G13" s="16">
        <v>0.25</v>
      </c>
      <c r="H13" s="10">
        <v>24.8</v>
      </c>
      <c r="I13" s="11">
        <f>G13*H13</f>
        <v>6.2</v>
      </c>
    </row>
    <row r="14" spans="1:9" ht="24.75" customHeight="1">
      <c r="A14" s="34" t="s">
        <v>12</v>
      </c>
      <c r="B14" s="35"/>
      <c r="C14" s="35"/>
      <c r="D14" s="35"/>
      <c r="E14" s="35"/>
      <c r="F14" s="35"/>
      <c r="G14" s="35"/>
      <c r="H14" s="35"/>
      <c r="I14" s="12">
        <f>SUM(I12:I13)</f>
        <v>12.7</v>
      </c>
    </row>
    <row r="15" spans="1:9" ht="24.75" customHeight="1">
      <c r="A15" s="26" t="s">
        <v>14</v>
      </c>
      <c r="B15" s="37"/>
      <c r="C15" s="37"/>
      <c r="D15" s="37"/>
      <c r="E15" s="37"/>
      <c r="F15" s="37"/>
      <c r="G15" s="37"/>
      <c r="H15" s="37"/>
      <c r="I15" s="38"/>
    </row>
    <row r="16" spans="1:9" ht="24.75" customHeight="1">
      <c r="A16" s="34" t="s">
        <v>27</v>
      </c>
      <c r="B16" s="35"/>
      <c r="C16" s="35"/>
      <c r="D16" s="35"/>
      <c r="E16" s="35"/>
      <c r="F16" s="16" t="s">
        <v>29</v>
      </c>
      <c r="G16" s="16">
        <v>0.1</v>
      </c>
      <c r="H16" s="10">
        <v>120</v>
      </c>
      <c r="I16" s="11">
        <f>G16*H16</f>
        <v>12</v>
      </c>
    </row>
    <row r="17" spans="1:9" s="4" customFormat="1" ht="24.75" customHeight="1">
      <c r="A17" s="34" t="s">
        <v>26</v>
      </c>
      <c r="B17" s="35"/>
      <c r="C17" s="35"/>
      <c r="D17" s="35"/>
      <c r="E17" s="35"/>
      <c r="F17" s="16" t="s">
        <v>35</v>
      </c>
      <c r="G17" s="14">
        <f>22.4*1.05/6</f>
        <v>3.92</v>
      </c>
      <c r="H17" s="10">
        <v>0.4</v>
      </c>
      <c r="I17" s="15">
        <f>G17*H17</f>
        <v>1.568</v>
      </c>
    </row>
    <row r="18" spans="1:9" ht="24.75" customHeight="1">
      <c r="A18" s="34" t="s">
        <v>15</v>
      </c>
      <c r="B18" s="35"/>
      <c r="C18" s="35"/>
      <c r="D18" s="35"/>
      <c r="E18" s="35"/>
      <c r="F18" s="35"/>
      <c r="G18" s="35"/>
      <c r="H18" s="35"/>
      <c r="I18" s="12">
        <f>SUM(I16:I17)</f>
        <v>13.568</v>
      </c>
    </row>
    <row r="19" spans="1:9" ht="24.75" customHeight="1">
      <c r="A19" s="34" t="s">
        <v>16</v>
      </c>
      <c r="B19" s="35"/>
      <c r="C19" s="35"/>
      <c r="D19" s="35"/>
      <c r="E19" s="35"/>
      <c r="F19" s="36"/>
      <c r="G19" s="36"/>
      <c r="H19" s="36"/>
      <c r="I19" s="11">
        <f>I10+I14+I18</f>
        <v>49.84733333333333</v>
      </c>
    </row>
    <row r="20" spans="1:9" ht="24.75" customHeight="1">
      <c r="A20" s="26" t="s">
        <v>17</v>
      </c>
      <c r="B20" s="27"/>
      <c r="C20" s="27"/>
      <c r="D20" s="27"/>
      <c r="E20" s="27"/>
      <c r="F20" s="16" t="s">
        <v>18</v>
      </c>
      <c r="G20" s="16">
        <v>3.5</v>
      </c>
      <c r="H20" s="13">
        <f>I19</f>
        <v>49.84733333333333</v>
      </c>
      <c r="I20" s="17">
        <f>G20/100*H20</f>
        <v>1.7446566666666667</v>
      </c>
    </row>
    <row r="21" spans="1:9" ht="24.75" customHeight="1">
      <c r="A21" s="26" t="s">
        <v>19</v>
      </c>
      <c r="B21" s="27"/>
      <c r="C21" s="27"/>
      <c r="D21" s="27"/>
      <c r="E21" s="27"/>
      <c r="F21" s="18" t="s">
        <v>18</v>
      </c>
      <c r="G21" s="18">
        <v>13</v>
      </c>
      <c r="H21" s="19">
        <f>H20+I20</f>
        <v>51.591989999999996</v>
      </c>
      <c r="I21" s="20">
        <f>H21/100*G21</f>
        <v>6.7069586999999995</v>
      </c>
    </row>
    <row r="22" spans="1:9" ht="24.75" customHeight="1">
      <c r="A22" s="28" t="s">
        <v>20</v>
      </c>
      <c r="B22" s="29"/>
      <c r="C22" s="29"/>
      <c r="D22" s="29"/>
      <c r="E22" s="29"/>
      <c r="F22" s="18"/>
      <c r="G22" s="18"/>
      <c r="H22" s="18"/>
      <c r="I22" s="20">
        <f>I10+I14+I18+I20+I21</f>
        <v>58.2989487</v>
      </c>
    </row>
    <row r="23" spans="1:9" ht="24.75" customHeight="1">
      <c r="A23" s="30" t="s">
        <v>21</v>
      </c>
      <c r="B23" s="31"/>
      <c r="C23" s="31"/>
      <c r="D23" s="31"/>
      <c r="E23" s="31"/>
      <c r="F23" s="18" t="s">
        <v>18</v>
      </c>
      <c r="G23" s="18">
        <v>10</v>
      </c>
      <c r="H23" s="19">
        <f>I22</f>
        <v>58.2989487</v>
      </c>
      <c r="I23" s="20">
        <f>G23/100*H23</f>
        <v>5.82989487</v>
      </c>
    </row>
    <row r="24" spans="1:9" ht="24.75" customHeight="1" thickBot="1">
      <c r="A24" s="32" t="s">
        <v>22</v>
      </c>
      <c r="B24" s="33"/>
      <c r="C24" s="33"/>
      <c r="D24" s="33"/>
      <c r="E24" s="33"/>
      <c r="F24" s="33"/>
      <c r="G24" s="33"/>
      <c r="H24" s="21" t="s">
        <v>30</v>
      </c>
      <c r="I24" s="22">
        <f>I10+I14+I18+I21+I23</f>
        <v>62.38418690333333</v>
      </c>
    </row>
    <row r="25" spans="1:9" ht="13.5">
      <c r="A25" s="24"/>
      <c r="B25" s="24"/>
      <c r="C25" s="24"/>
      <c r="D25" s="24"/>
      <c r="E25" s="24"/>
      <c r="F25" s="25"/>
      <c r="G25" s="25"/>
      <c r="H25" s="25"/>
      <c r="I25" s="25"/>
    </row>
    <row r="26" spans="1:9" ht="13.5">
      <c r="A26" s="2"/>
      <c r="B26" s="2"/>
      <c r="C26" s="2"/>
      <c r="D26" s="2"/>
      <c r="E26" s="2"/>
      <c r="F26" s="3"/>
      <c r="G26" s="3"/>
      <c r="H26" s="3"/>
      <c r="I26" s="3"/>
    </row>
    <row r="27" spans="1:9" ht="13.5">
      <c r="A27" s="2"/>
      <c r="B27" s="2"/>
      <c r="C27" s="2"/>
      <c r="D27" s="2"/>
      <c r="E27" s="2"/>
      <c r="F27" s="2"/>
      <c r="G27" s="2"/>
      <c r="H27" s="2"/>
      <c r="I27" s="2"/>
    </row>
    <row r="28" spans="1:9" ht="13.5">
      <c r="A28" s="2"/>
      <c r="B28" s="2"/>
      <c r="C28" s="2"/>
      <c r="D28" s="2"/>
      <c r="E28" s="2"/>
      <c r="F28" s="2"/>
      <c r="G28" s="2"/>
      <c r="H28" s="2"/>
      <c r="I28" s="2"/>
    </row>
    <row r="29" spans="1:9" ht="13.5">
      <c r="A29" s="2"/>
      <c r="B29" s="2"/>
      <c r="C29" s="2"/>
      <c r="D29" s="2"/>
      <c r="E29" s="2"/>
      <c r="F29" s="2"/>
      <c r="G29" s="2"/>
      <c r="H29" s="2"/>
      <c r="I29" s="2"/>
    </row>
    <row r="30" spans="1:9" ht="13.5">
      <c r="A30" s="2"/>
      <c r="B30" s="2"/>
      <c r="C30" s="2"/>
      <c r="D30" s="2"/>
      <c r="E30" s="2"/>
      <c r="F30" s="2"/>
      <c r="G30" s="2"/>
      <c r="H30" s="2"/>
      <c r="I30" s="2"/>
    </row>
    <row r="31" spans="1:9" ht="13.5">
      <c r="A31" s="2"/>
      <c r="B31" s="2"/>
      <c r="C31" s="2"/>
      <c r="D31" s="2"/>
      <c r="E31" s="2"/>
      <c r="F31" s="2"/>
      <c r="G31" s="2"/>
      <c r="H31" s="2"/>
      <c r="I31" s="2"/>
    </row>
    <row r="32" spans="1:9" ht="13.5">
      <c r="A32" s="2"/>
      <c r="B32" s="2"/>
      <c r="C32" s="2"/>
      <c r="D32" s="2"/>
      <c r="E32" s="2"/>
      <c r="F32" s="2"/>
      <c r="G32" s="2"/>
      <c r="H32" s="2"/>
      <c r="I32" s="2"/>
    </row>
    <row r="33" spans="1:9" ht="13.5">
      <c r="A33" s="2"/>
      <c r="B33" s="2"/>
      <c r="C33" s="2"/>
      <c r="D33" s="2"/>
      <c r="E33" s="2"/>
      <c r="F33" s="2"/>
      <c r="G33" s="2"/>
      <c r="H33" s="2"/>
      <c r="I33" s="2"/>
    </row>
    <row r="34" spans="1:9" ht="13.5">
      <c r="A34" s="2"/>
      <c r="B34" s="2"/>
      <c r="C34" s="2"/>
      <c r="D34" s="2"/>
      <c r="E34" s="2"/>
      <c r="F34" s="2"/>
      <c r="G34" s="2"/>
      <c r="H34" s="2"/>
      <c r="I34" s="2"/>
    </row>
    <row r="35" spans="1:9" ht="13.5">
      <c r="A35" s="2"/>
      <c r="B35" s="2"/>
      <c r="C35" s="2"/>
      <c r="D35" s="2"/>
      <c r="E35" s="2"/>
      <c r="F35" s="2"/>
      <c r="G35" s="2"/>
      <c r="H35" s="2"/>
      <c r="I35" s="2"/>
    </row>
    <row r="36" spans="1:9" ht="13.5">
      <c r="A36" s="2"/>
      <c r="B36" s="2"/>
      <c r="C36" s="2"/>
      <c r="D36" s="2"/>
      <c r="E36" s="2"/>
      <c r="F36" s="2"/>
      <c r="G36" s="2"/>
      <c r="H36" s="2"/>
      <c r="I36" s="2"/>
    </row>
    <row r="37" spans="1:9" ht="13.5">
      <c r="A37" s="2"/>
      <c r="B37" s="2"/>
      <c r="C37" s="2"/>
      <c r="D37" s="2"/>
      <c r="E37" s="2"/>
      <c r="F37" s="2"/>
      <c r="G37" s="2"/>
      <c r="H37" s="2"/>
      <c r="I37" s="2"/>
    </row>
    <row r="38" spans="1:9" ht="13.5">
      <c r="A38" s="2"/>
      <c r="B38" s="2"/>
      <c r="C38" s="2"/>
      <c r="D38" s="2"/>
      <c r="E38" s="2"/>
      <c r="F38" s="2"/>
      <c r="G38" s="2"/>
      <c r="H38" s="2"/>
      <c r="I38" s="2"/>
    </row>
    <row r="39" spans="1:9" ht="13.5">
      <c r="A39" s="2"/>
      <c r="B39" s="2"/>
      <c r="C39" s="2"/>
      <c r="D39" s="2"/>
      <c r="E39" s="2"/>
      <c r="F39" s="2"/>
      <c r="G39" s="2"/>
      <c r="H39" s="2"/>
      <c r="I39" s="2"/>
    </row>
    <row r="40" spans="1:9" ht="13.5">
      <c r="A40" s="2"/>
      <c r="B40" s="2"/>
      <c r="C40" s="2"/>
      <c r="D40" s="2"/>
      <c r="E40" s="2"/>
      <c r="F40" s="2"/>
      <c r="G40" s="2"/>
      <c r="H40" s="2"/>
      <c r="I40" s="2"/>
    </row>
    <row r="41" spans="1:9" ht="13.5">
      <c r="A41" s="2"/>
      <c r="B41" s="2"/>
      <c r="C41" s="2"/>
      <c r="D41" s="2"/>
      <c r="E41" s="2"/>
      <c r="F41" s="2"/>
      <c r="G41" s="2"/>
      <c r="H41" s="2"/>
      <c r="I41" s="2"/>
    </row>
    <row r="42" spans="1:9" ht="13.5">
      <c r="A42" s="2"/>
      <c r="B42" s="2"/>
      <c r="C42" s="2"/>
      <c r="D42" s="2"/>
      <c r="E42" s="2"/>
      <c r="F42" s="2"/>
      <c r="G42" s="2"/>
      <c r="H42" s="2"/>
      <c r="I42" s="2"/>
    </row>
  </sheetData>
  <sheetProtection/>
  <mergeCells count="31">
    <mergeCell ref="A4:E5"/>
    <mergeCell ref="F4:F5"/>
    <mergeCell ref="G4:G5"/>
    <mergeCell ref="A1:I1"/>
    <mergeCell ref="A2:B2"/>
    <mergeCell ref="C2:I2"/>
    <mergeCell ref="A3:B3"/>
    <mergeCell ref="C3:I3"/>
    <mergeCell ref="A15:I15"/>
    <mergeCell ref="A6:I6"/>
    <mergeCell ref="A7:E7"/>
    <mergeCell ref="A8:E8"/>
    <mergeCell ref="A9:E9"/>
    <mergeCell ref="A10:E10"/>
    <mergeCell ref="F10:H10"/>
    <mergeCell ref="A11:I11"/>
    <mergeCell ref="A12:E12"/>
    <mergeCell ref="A13:E13"/>
    <mergeCell ref="A14:E14"/>
    <mergeCell ref="F14:H14"/>
    <mergeCell ref="A16:E16"/>
    <mergeCell ref="A17:E17"/>
    <mergeCell ref="A18:E18"/>
    <mergeCell ref="F18:H18"/>
    <mergeCell ref="A19:E19"/>
    <mergeCell ref="F19:H19"/>
    <mergeCell ref="A20:E20"/>
    <mergeCell ref="A21:E21"/>
    <mergeCell ref="A22:E22"/>
    <mergeCell ref="A23:E23"/>
    <mergeCell ref="A24:G24"/>
  </mergeCells>
  <printOptions/>
  <pageMargins left="0.7" right="0.7" top="0.75" bottom="0.75" header="0.3" footer="0.3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I42"/>
  <sheetViews>
    <sheetView workbookViewId="0" topLeftCell="A10">
      <selection activeCell="A16" sqref="A16:I17"/>
    </sheetView>
  </sheetViews>
  <sheetFormatPr defaultColWidth="8.8515625" defaultRowHeight="15"/>
  <cols>
    <col min="1" max="5" width="8.8515625" style="1" customWidth="1"/>
    <col min="6" max="6" width="8.28125" style="1" customWidth="1"/>
    <col min="7" max="7" width="8.421875" style="1" customWidth="1"/>
    <col min="8" max="8" width="11.421875" style="1" bestFit="1" customWidth="1"/>
    <col min="9" max="9" width="12.421875" style="1" customWidth="1"/>
  </cols>
  <sheetData>
    <row r="1" spans="1:9" ht="30" customHeight="1">
      <c r="A1" s="42" t="s">
        <v>0</v>
      </c>
      <c r="B1" s="43"/>
      <c r="C1" s="43"/>
      <c r="D1" s="43"/>
      <c r="E1" s="43"/>
      <c r="F1" s="43"/>
      <c r="G1" s="43"/>
      <c r="H1" s="43"/>
      <c r="I1" s="44"/>
    </row>
    <row r="2" spans="1:9" ht="24.75" customHeight="1">
      <c r="A2" s="45" t="s">
        <v>1</v>
      </c>
      <c r="B2" s="46"/>
      <c r="C2" s="46" t="s">
        <v>2</v>
      </c>
      <c r="D2" s="46"/>
      <c r="E2" s="46"/>
      <c r="F2" s="46"/>
      <c r="G2" s="46"/>
      <c r="H2" s="46"/>
      <c r="I2" s="47"/>
    </row>
    <row r="3" spans="1:9" ht="158.25" customHeight="1">
      <c r="A3" s="48" t="s">
        <v>23</v>
      </c>
      <c r="B3" s="49"/>
      <c r="C3" s="50" t="s">
        <v>36</v>
      </c>
      <c r="D3" s="51"/>
      <c r="E3" s="51"/>
      <c r="F3" s="51"/>
      <c r="G3" s="51"/>
      <c r="H3" s="51"/>
      <c r="I3" s="52"/>
    </row>
    <row r="4" spans="1:9" ht="30" customHeight="1">
      <c r="A4" s="53"/>
      <c r="B4" s="54"/>
      <c r="C4" s="54"/>
      <c r="D4" s="54"/>
      <c r="E4" s="54"/>
      <c r="F4" s="57" t="s">
        <v>4</v>
      </c>
      <c r="G4" s="57" t="s">
        <v>5</v>
      </c>
      <c r="H4" s="5" t="s">
        <v>6</v>
      </c>
      <c r="I4" s="6" t="s">
        <v>3</v>
      </c>
    </row>
    <row r="5" spans="1:9" ht="13.5">
      <c r="A5" s="55"/>
      <c r="B5" s="56"/>
      <c r="C5" s="56"/>
      <c r="D5" s="56"/>
      <c r="E5" s="56"/>
      <c r="F5" s="57"/>
      <c r="G5" s="57"/>
      <c r="H5" s="7" t="s">
        <v>8</v>
      </c>
      <c r="I5" s="8" t="s">
        <v>8</v>
      </c>
    </row>
    <row r="6" spans="1:9" ht="24.75" customHeight="1">
      <c r="A6" s="26" t="s">
        <v>7</v>
      </c>
      <c r="B6" s="37"/>
      <c r="C6" s="37"/>
      <c r="D6" s="37"/>
      <c r="E6" s="37"/>
      <c r="F6" s="37"/>
      <c r="G6" s="37"/>
      <c r="H6" s="37"/>
      <c r="I6" s="38"/>
    </row>
    <row r="7" spans="1:9" ht="24.75" customHeight="1">
      <c r="A7" s="34" t="s">
        <v>32</v>
      </c>
      <c r="B7" s="35"/>
      <c r="C7" s="35"/>
      <c r="D7" s="35"/>
      <c r="E7" s="35"/>
      <c r="F7" s="16" t="s">
        <v>30</v>
      </c>
      <c r="G7" s="16">
        <v>1</v>
      </c>
      <c r="H7" s="10">
        <f>72/6</f>
        <v>12</v>
      </c>
      <c r="I7" s="11">
        <f>G7*H7</f>
        <v>12</v>
      </c>
    </row>
    <row r="8" spans="1:9" ht="24.75" customHeight="1">
      <c r="A8" s="34" t="s">
        <v>25</v>
      </c>
      <c r="B8" s="35"/>
      <c r="C8" s="35"/>
      <c r="D8" s="35"/>
      <c r="E8" s="35"/>
      <c r="F8" s="16" t="s">
        <v>33</v>
      </c>
      <c r="G8" s="23">
        <f>18.01*0.05/6</f>
        <v>0.15008333333333335</v>
      </c>
      <c r="H8" s="10">
        <v>2.5</v>
      </c>
      <c r="I8" s="11">
        <f>G8*H8</f>
        <v>0.37520833333333337</v>
      </c>
    </row>
    <row r="9" spans="1:9" ht="24.75" customHeight="1">
      <c r="A9" s="34" t="s">
        <v>28</v>
      </c>
      <c r="B9" s="35"/>
      <c r="C9" s="35"/>
      <c r="D9" s="35"/>
      <c r="E9" s="35"/>
      <c r="F9" s="16" t="s">
        <v>34</v>
      </c>
      <c r="G9" s="23">
        <f>1.05*0.17</f>
        <v>0.17850000000000002</v>
      </c>
      <c r="H9" s="10">
        <v>30</v>
      </c>
      <c r="I9" s="11">
        <f>G9*H9</f>
        <v>5.355</v>
      </c>
    </row>
    <row r="10" spans="1:9" ht="24.75" customHeight="1">
      <c r="A10" s="34" t="s">
        <v>9</v>
      </c>
      <c r="B10" s="35"/>
      <c r="C10" s="35"/>
      <c r="D10" s="35"/>
      <c r="E10" s="35"/>
      <c r="F10" s="39"/>
      <c r="G10" s="40"/>
      <c r="H10" s="41"/>
      <c r="I10" s="12">
        <f>SUM(I7:I9)</f>
        <v>17.730208333333334</v>
      </c>
    </row>
    <row r="11" spans="1:9" ht="24.75" customHeight="1">
      <c r="A11" s="26" t="s">
        <v>13</v>
      </c>
      <c r="B11" s="37"/>
      <c r="C11" s="37"/>
      <c r="D11" s="37"/>
      <c r="E11" s="37"/>
      <c r="F11" s="37"/>
      <c r="G11" s="37"/>
      <c r="H11" s="37"/>
      <c r="I11" s="38"/>
    </row>
    <row r="12" spans="1:9" ht="24.75" customHeight="1">
      <c r="A12" s="34" t="s">
        <v>10</v>
      </c>
      <c r="B12" s="35"/>
      <c r="C12" s="35"/>
      <c r="D12" s="35"/>
      <c r="E12" s="35"/>
      <c r="F12" s="16" t="s">
        <v>29</v>
      </c>
      <c r="G12" s="16">
        <v>0.25</v>
      </c>
      <c r="H12" s="10">
        <v>26</v>
      </c>
      <c r="I12" s="11">
        <f>G12*H12</f>
        <v>6.5</v>
      </c>
    </row>
    <row r="13" spans="1:9" ht="24.75" customHeight="1">
      <c r="A13" s="34" t="s">
        <v>11</v>
      </c>
      <c r="B13" s="35"/>
      <c r="C13" s="35"/>
      <c r="D13" s="35"/>
      <c r="E13" s="35"/>
      <c r="F13" s="16" t="s">
        <v>29</v>
      </c>
      <c r="G13" s="16">
        <v>0.25</v>
      </c>
      <c r="H13" s="10">
        <v>24.8</v>
      </c>
      <c r="I13" s="11">
        <f>G13*H13</f>
        <v>6.2</v>
      </c>
    </row>
    <row r="14" spans="1:9" ht="24.75" customHeight="1">
      <c r="A14" s="34" t="s">
        <v>12</v>
      </c>
      <c r="B14" s="35"/>
      <c r="C14" s="35"/>
      <c r="D14" s="35"/>
      <c r="E14" s="35"/>
      <c r="F14" s="35"/>
      <c r="G14" s="35"/>
      <c r="H14" s="35"/>
      <c r="I14" s="12">
        <f>SUM(I12:I13)</f>
        <v>12.7</v>
      </c>
    </row>
    <row r="15" spans="1:9" ht="24.75" customHeight="1">
      <c r="A15" s="26" t="s">
        <v>14</v>
      </c>
      <c r="B15" s="37"/>
      <c r="C15" s="37"/>
      <c r="D15" s="37"/>
      <c r="E15" s="37"/>
      <c r="F15" s="37"/>
      <c r="G15" s="37"/>
      <c r="H15" s="37"/>
      <c r="I15" s="38"/>
    </row>
    <row r="16" spans="1:9" ht="24.75" customHeight="1">
      <c r="A16" s="34" t="s">
        <v>27</v>
      </c>
      <c r="B16" s="35"/>
      <c r="C16" s="35"/>
      <c r="D16" s="35"/>
      <c r="E16" s="35"/>
      <c r="F16" s="16" t="s">
        <v>29</v>
      </c>
      <c r="G16" s="16">
        <v>0.1</v>
      </c>
      <c r="H16" s="10">
        <v>120</v>
      </c>
      <c r="I16" s="11">
        <f>G16*H16</f>
        <v>12</v>
      </c>
    </row>
    <row r="17" spans="1:9" s="4" customFormat="1" ht="24.75" customHeight="1">
      <c r="A17" s="34" t="s">
        <v>26</v>
      </c>
      <c r="B17" s="35"/>
      <c r="C17" s="35"/>
      <c r="D17" s="35"/>
      <c r="E17" s="35"/>
      <c r="F17" s="16" t="s">
        <v>35</v>
      </c>
      <c r="G17" s="14">
        <f>18.01*1.05/6</f>
        <v>3.1517500000000003</v>
      </c>
      <c r="H17" s="10">
        <v>0.4</v>
      </c>
      <c r="I17" s="15">
        <f>G17*H17</f>
        <v>1.2607000000000002</v>
      </c>
    </row>
    <row r="18" spans="1:9" ht="24.75" customHeight="1">
      <c r="A18" s="34" t="s">
        <v>15</v>
      </c>
      <c r="B18" s="35"/>
      <c r="C18" s="35"/>
      <c r="D18" s="35"/>
      <c r="E18" s="35"/>
      <c r="F18" s="35"/>
      <c r="G18" s="35"/>
      <c r="H18" s="35"/>
      <c r="I18" s="12">
        <f>SUM(I16:I17)</f>
        <v>13.2607</v>
      </c>
    </row>
    <row r="19" spans="1:9" ht="24.75" customHeight="1">
      <c r="A19" s="34" t="s">
        <v>16</v>
      </c>
      <c r="B19" s="35"/>
      <c r="C19" s="35"/>
      <c r="D19" s="35"/>
      <c r="E19" s="35"/>
      <c r="F19" s="36"/>
      <c r="G19" s="36"/>
      <c r="H19" s="36"/>
      <c r="I19" s="11">
        <f>I10+I14+I18</f>
        <v>43.69090833333333</v>
      </c>
    </row>
    <row r="20" spans="1:9" ht="24.75" customHeight="1">
      <c r="A20" s="26" t="s">
        <v>17</v>
      </c>
      <c r="B20" s="27"/>
      <c r="C20" s="27"/>
      <c r="D20" s="27"/>
      <c r="E20" s="27"/>
      <c r="F20" s="16" t="s">
        <v>18</v>
      </c>
      <c r="G20" s="16">
        <v>3.5</v>
      </c>
      <c r="H20" s="13">
        <f>I19</f>
        <v>43.69090833333333</v>
      </c>
      <c r="I20" s="17">
        <f>G20/100*H20</f>
        <v>1.5291817916666668</v>
      </c>
    </row>
    <row r="21" spans="1:9" ht="24.75" customHeight="1">
      <c r="A21" s="26" t="s">
        <v>19</v>
      </c>
      <c r="B21" s="27"/>
      <c r="C21" s="27"/>
      <c r="D21" s="27"/>
      <c r="E21" s="27"/>
      <c r="F21" s="18" t="s">
        <v>18</v>
      </c>
      <c r="G21" s="18">
        <v>13</v>
      </c>
      <c r="H21" s="19">
        <f>H20+I20</f>
        <v>45.220090125</v>
      </c>
      <c r="I21" s="20">
        <f>H21/100*G21</f>
        <v>5.87861171625</v>
      </c>
    </row>
    <row r="22" spans="1:9" ht="24.75" customHeight="1">
      <c r="A22" s="28" t="s">
        <v>20</v>
      </c>
      <c r="B22" s="29"/>
      <c r="C22" s="29"/>
      <c r="D22" s="29"/>
      <c r="E22" s="29"/>
      <c r="F22" s="18"/>
      <c r="G22" s="18"/>
      <c r="H22" s="18"/>
      <c r="I22" s="20">
        <f>I10+I14+I18+I20+I21</f>
        <v>51.09870184125</v>
      </c>
    </row>
    <row r="23" spans="1:9" ht="24.75" customHeight="1">
      <c r="A23" s="30" t="s">
        <v>21</v>
      </c>
      <c r="B23" s="31"/>
      <c r="C23" s="31"/>
      <c r="D23" s="31"/>
      <c r="E23" s="31"/>
      <c r="F23" s="18" t="s">
        <v>18</v>
      </c>
      <c r="G23" s="18">
        <v>10</v>
      </c>
      <c r="H23" s="19">
        <f>I22</f>
        <v>51.09870184125</v>
      </c>
      <c r="I23" s="20">
        <f>G23/100*H23</f>
        <v>5.1098701841250005</v>
      </c>
    </row>
    <row r="24" spans="1:9" ht="24.75" customHeight="1" thickBot="1">
      <c r="A24" s="32" t="s">
        <v>22</v>
      </c>
      <c r="B24" s="33"/>
      <c r="C24" s="33"/>
      <c r="D24" s="33"/>
      <c r="E24" s="33"/>
      <c r="F24" s="33"/>
      <c r="G24" s="33"/>
      <c r="H24" s="21" t="s">
        <v>30</v>
      </c>
      <c r="I24" s="22">
        <f>I10+I14+I18+I21+I23</f>
        <v>54.67939023370833</v>
      </c>
    </row>
    <row r="25" spans="1:9" ht="13.5">
      <c r="A25" s="24"/>
      <c r="B25" s="24"/>
      <c r="C25" s="24"/>
      <c r="D25" s="24"/>
      <c r="E25" s="24"/>
      <c r="F25" s="25"/>
      <c r="G25" s="25"/>
      <c r="H25" s="25"/>
      <c r="I25" s="25"/>
    </row>
    <row r="26" spans="1:9" ht="13.5">
      <c r="A26" s="2"/>
      <c r="B26" s="2"/>
      <c r="C26" s="2"/>
      <c r="D26" s="2"/>
      <c r="E26" s="2"/>
      <c r="F26" s="3"/>
      <c r="G26" s="3"/>
      <c r="H26" s="3"/>
      <c r="I26" s="3"/>
    </row>
    <row r="27" spans="1:9" ht="13.5">
      <c r="A27" s="2"/>
      <c r="B27" s="2"/>
      <c r="C27" s="2"/>
      <c r="D27" s="2"/>
      <c r="E27" s="2"/>
      <c r="F27" s="2"/>
      <c r="G27" s="2"/>
      <c r="H27" s="2"/>
      <c r="I27" s="2"/>
    </row>
    <row r="28" spans="1:9" ht="13.5">
      <c r="A28" s="2"/>
      <c r="B28" s="2"/>
      <c r="C28" s="2"/>
      <c r="D28" s="2"/>
      <c r="E28" s="2"/>
      <c r="F28" s="2"/>
      <c r="G28" s="2"/>
      <c r="H28" s="2"/>
      <c r="I28" s="2"/>
    </row>
    <row r="29" spans="1:9" ht="13.5">
      <c r="A29" s="2"/>
      <c r="B29" s="2"/>
      <c r="C29" s="2"/>
      <c r="D29" s="2"/>
      <c r="E29" s="2"/>
      <c r="F29" s="2"/>
      <c r="G29" s="2"/>
      <c r="H29" s="2"/>
      <c r="I29" s="2"/>
    </row>
    <row r="30" spans="1:9" ht="13.5">
      <c r="A30" s="2"/>
      <c r="B30" s="2"/>
      <c r="C30" s="2"/>
      <c r="D30" s="2"/>
      <c r="E30" s="2"/>
      <c r="F30" s="2"/>
      <c r="G30" s="2"/>
      <c r="H30" s="2"/>
      <c r="I30" s="2"/>
    </row>
    <row r="31" spans="1:9" ht="13.5">
      <c r="A31" s="2"/>
      <c r="B31" s="2"/>
      <c r="C31" s="2"/>
      <c r="D31" s="2"/>
      <c r="E31" s="2"/>
      <c r="F31" s="2"/>
      <c r="G31" s="2"/>
      <c r="H31" s="2"/>
      <c r="I31" s="2"/>
    </row>
    <row r="32" spans="1:9" ht="13.5">
      <c r="A32" s="2"/>
      <c r="B32" s="2"/>
      <c r="C32" s="2"/>
      <c r="D32" s="2"/>
      <c r="E32" s="2"/>
      <c r="F32" s="2"/>
      <c r="G32" s="2"/>
      <c r="H32" s="2"/>
      <c r="I32" s="2"/>
    </row>
    <row r="33" spans="1:9" ht="13.5">
      <c r="A33" s="2"/>
      <c r="B33" s="2"/>
      <c r="C33" s="2"/>
      <c r="D33" s="2"/>
      <c r="E33" s="2"/>
      <c r="F33" s="2"/>
      <c r="G33" s="2"/>
      <c r="H33" s="2"/>
      <c r="I33" s="2"/>
    </row>
    <row r="34" spans="1:9" ht="13.5">
      <c r="A34" s="2"/>
      <c r="B34" s="2"/>
      <c r="C34" s="2"/>
      <c r="D34" s="2"/>
      <c r="E34" s="2"/>
      <c r="F34" s="2"/>
      <c r="G34" s="2"/>
      <c r="H34" s="2"/>
      <c r="I34" s="2"/>
    </row>
    <row r="35" spans="1:9" ht="13.5">
      <c r="A35" s="2"/>
      <c r="B35" s="2"/>
      <c r="C35" s="2"/>
      <c r="D35" s="2"/>
      <c r="E35" s="2"/>
      <c r="F35" s="2"/>
      <c r="G35" s="2"/>
      <c r="H35" s="2"/>
      <c r="I35" s="2"/>
    </row>
    <row r="36" spans="1:9" ht="13.5">
      <c r="A36" s="2"/>
      <c r="B36" s="2"/>
      <c r="C36" s="2"/>
      <c r="D36" s="2"/>
      <c r="E36" s="2"/>
      <c r="F36" s="2"/>
      <c r="G36" s="2"/>
      <c r="H36" s="2"/>
      <c r="I36" s="2"/>
    </row>
    <row r="37" spans="1:9" ht="13.5">
      <c r="A37" s="2"/>
      <c r="B37" s="2"/>
      <c r="C37" s="2"/>
      <c r="D37" s="2"/>
      <c r="E37" s="2"/>
      <c r="F37" s="2"/>
      <c r="G37" s="2"/>
      <c r="H37" s="2"/>
      <c r="I37" s="2"/>
    </row>
    <row r="38" spans="1:9" ht="13.5">
      <c r="A38" s="2"/>
      <c r="B38" s="2"/>
      <c r="C38" s="2"/>
      <c r="D38" s="2"/>
      <c r="E38" s="2"/>
      <c r="F38" s="2"/>
      <c r="G38" s="2"/>
      <c r="H38" s="2"/>
      <c r="I38" s="2"/>
    </row>
    <row r="39" spans="1:9" ht="13.5">
      <c r="A39" s="2"/>
      <c r="B39" s="2"/>
      <c r="C39" s="2"/>
      <c r="D39" s="2"/>
      <c r="E39" s="2"/>
      <c r="F39" s="2"/>
      <c r="G39" s="2"/>
      <c r="H39" s="2"/>
      <c r="I39" s="2"/>
    </row>
    <row r="40" spans="1:9" ht="13.5">
      <c r="A40" s="2"/>
      <c r="B40" s="2"/>
      <c r="C40" s="2"/>
      <c r="D40" s="2"/>
      <c r="E40" s="2"/>
      <c r="F40" s="2"/>
      <c r="G40" s="2"/>
      <c r="H40" s="2"/>
      <c r="I40" s="2"/>
    </row>
    <row r="41" spans="1:9" ht="13.5">
      <c r="A41" s="2"/>
      <c r="B41" s="2"/>
      <c r="C41" s="2"/>
      <c r="D41" s="2"/>
      <c r="E41" s="2"/>
      <c r="F41" s="2"/>
      <c r="G41" s="2"/>
      <c r="H41" s="2"/>
      <c r="I41" s="2"/>
    </row>
    <row r="42" spans="1:9" ht="13.5">
      <c r="A42" s="2"/>
      <c r="B42" s="2"/>
      <c r="C42" s="2"/>
      <c r="D42" s="2"/>
      <c r="E42" s="2"/>
      <c r="F42" s="2"/>
      <c r="G42" s="2"/>
      <c r="H42" s="2"/>
      <c r="I42" s="2"/>
    </row>
  </sheetData>
  <sheetProtection/>
  <mergeCells count="31">
    <mergeCell ref="A4:E5"/>
    <mergeCell ref="F4:F5"/>
    <mergeCell ref="G4:G5"/>
    <mergeCell ref="A1:I1"/>
    <mergeCell ref="A2:B2"/>
    <mergeCell ref="C2:I2"/>
    <mergeCell ref="A3:B3"/>
    <mergeCell ref="C3:I3"/>
    <mergeCell ref="A15:I15"/>
    <mergeCell ref="A6:I6"/>
    <mergeCell ref="A7:E7"/>
    <mergeCell ref="A8:E8"/>
    <mergeCell ref="A9:E9"/>
    <mergeCell ref="A10:E10"/>
    <mergeCell ref="F10:H10"/>
    <mergeCell ref="A11:I11"/>
    <mergeCell ref="A12:E12"/>
    <mergeCell ref="A13:E13"/>
    <mergeCell ref="A14:E14"/>
    <mergeCell ref="F14:H14"/>
    <mergeCell ref="A16:E16"/>
    <mergeCell ref="A17:E17"/>
    <mergeCell ref="A18:E18"/>
    <mergeCell ref="F18:H18"/>
    <mergeCell ref="A19:E19"/>
    <mergeCell ref="F19:H19"/>
    <mergeCell ref="A20:E20"/>
    <mergeCell ref="A21:E21"/>
    <mergeCell ref="A22:E22"/>
    <mergeCell ref="A23:E23"/>
    <mergeCell ref="A24:G24"/>
  </mergeCells>
  <printOptions/>
  <pageMargins left="0.7" right="0.7" top="0.75" bottom="0.75" header="0.3" footer="0.3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I42"/>
  <sheetViews>
    <sheetView workbookViewId="0" topLeftCell="A10">
      <selection activeCell="F10" sqref="F10:H10"/>
    </sheetView>
  </sheetViews>
  <sheetFormatPr defaultColWidth="8.8515625" defaultRowHeight="15"/>
  <cols>
    <col min="1" max="5" width="8.8515625" style="1" customWidth="1"/>
    <col min="6" max="6" width="8.28125" style="1" customWidth="1"/>
    <col min="7" max="7" width="8.421875" style="1" customWidth="1"/>
    <col min="8" max="8" width="11.421875" style="1" bestFit="1" customWidth="1"/>
    <col min="9" max="9" width="12.421875" style="1" customWidth="1"/>
  </cols>
  <sheetData>
    <row r="1" spans="1:9" ht="30" customHeight="1">
      <c r="A1" s="42" t="s">
        <v>0</v>
      </c>
      <c r="B1" s="43"/>
      <c r="C1" s="43"/>
      <c r="D1" s="43"/>
      <c r="E1" s="43"/>
      <c r="F1" s="43"/>
      <c r="G1" s="43"/>
      <c r="H1" s="43"/>
      <c r="I1" s="44"/>
    </row>
    <row r="2" spans="1:9" ht="24.75" customHeight="1">
      <c r="A2" s="45" t="s">
        <v>1</v>
      </c>
      <c r="B2" s="46"/>
      <c r="C2" s="46" t="s">
        <v>2</v>
      </c>
      <c r="D2" s="46"/>
      <c r="E2" s="46"/>
      <c r="F2" s="46"/>
      <c r="G2" s="46"/>
      <c r="H2" s="46"/>
      <c r="I2" s="47"/>
    </row>
    <row r="3" spans="1:9" ht="158.25" customHeight="1">
      <c r="A3" s="48" t="s">
        <v>23</v>
      </c>
      <c r="B3" s="49"/>
      <c r="C3" s="50" t="s">
        <v>39</v>
      </c>
      <c r="D3" s="51"/>
      <c r="E3" s="51"/>
      <c r="F3" s="51"/>
      <c r="G3" s="51"/>
      <c r="H3" s="51"/>
      <c r="I3" s="52"/>
    </row>
    <row r="4" spans="1:9" ht="30" customHeight="1">
      <c r="A4" s="53"/>
      <c r="B4" s="54"/>
      <c r="C4" s="54"/>
      <c r="D4" s="54"/>
      <c r="E4" s="54"/>
      <c r="F4" s="57" t="s">
        <v>4</v>
      </c>
      <c r="G4" s="57" t="s">
        <v>5</v>
      </c>
      <c r="H4" s="5" t="s">
        <v>6</v>
      </c>
      <c r="I4" s="6" t="s">
        <v>3</v>
      </c>
    </row>
    <row r="5" spans="1:9" ht="13.5">
      <c r="A5" s="55"/>
      <c r="B5" s="56"/>
      <c r="C5" s="56"/>
      <c r="D5" s="56"/>
      <c r="E5" s="56"/>
      <c r="F5" s="57"/>
      <c r="G5" s="57"/>
      <c r="H5" s="7" t="s">
        <v>8</v>
      </c>
      <c r="I5" s="8" t="s">
        <v>8</v>
      </c>
    </row>
    <row r="6" spans="1:9" ht="24.75" customHeight="1">
      <c r="A6" s="26" t="s">
        <v>7</v>
      </c>
      <c r="B6" s="37"/>
      <c r="C6" s="37"/>
      <c r="D6" s="37"/>
      <c r="E6" s="37"/>
      <c r="F6" s="37"/>
      <c r="G6" s="37"/>
      <c r="H6" s="37"/>
      <c r="I6" s="38"/>
    </row>
    <row r="7" spans="1:9" ht="24.75" customHeight="1">
      <c r="A7" s="34" t="s">
        <v>40</v>
      </c>
      <c r="B7" s="35"/>
      <c r="C7" s="35"/>
      <c r="D7" s="35"/>
      <c r="E7" s="35"/>
      <c r="F7" s="16" t="s">
        <v>30</v>
      </c>
      <c r="G7" s="16">
        <v>1</v>
      </c>
      <c r="H7" s="10">
        <f>76.5/6</f>
        <v>12.75</v>
      </c>
      <c r="I7" s="11">
        <f>G7*H7</f>
        <v>12.75</v>
      </c>
    </row>
    <row r="8" spans="1:9" ht="24.75" customHeight="1">
      <c r="A8" s="34" t="s">
        <v>25</v>
      </c>
      <c r="B8" s="35"/>
      <c r="C8" s="35"/>
      <c r="D8" s="35"/>
      <c r="E8" s="35"/>
      <c r="F8" s="16" t="s">
        <v>33</v>
      </c>
      <c r="G8" s="23">
        <f>20*0.05/6</f>
        <v>0.16666666666666666</v>
      </c>
      <c r="H8" s="10">
        <v>2.5</v>
      </c>
      <c r="I8" s="11">
        <f>G8*H8</f>
        <v>0.41666666666666663</v>
      </c>
    </row>
    <row r="9" spans="1:9" ht="24.75" customHeight="1">
      <c r="A9" s="34" t="s">
        <v>28</v>
      </c>
      <c r="B9" s="35"/>
      <c r="C9" s="35"/>
      <c r="D9" s="35"/>
      <c r="E9" s="35"/>
      <c r="F9" s="16" t="s">
        <v>34</v>
      </c>
      <c r="G9" s="23">
        <f>1.05*0.23</f>
        <v>0.24150000000000002</v>
      </c>
      <c r="H9" s="10">
        <v>30</v>
      </c>
      <c r="I9" s="11">
        <f>G9*H9</f>
        <v>7.245000000000001</v>
      </c>
    </row>
    <row r="10" spans="1:9" ht="24.75" customHeight="1">
      <c r="A10" s="34" t="s">
        <v>9</v>
      </c>
      <c r="B10" s="35"/>
      <c r="C10" s="35"/>
      <c r="D10" s="35"/>
      <c r="E10" s="35"/>
      <c r="F10" s="39"/>
      <c r="G10" s="40"/>
      <c r="H10" s="41"/>
      <c r="I10" s="12">
        <f>SUM(I7:I9)</f>
        <v>20.41166666666667</v>
      </c>
    </row>
    <row r="11" spans="1:9" ht="24.75" customHeight="1">
      <c r="A11" s="26" t="s">
        <v>13</v>
      </c>
      <c r="B11" s="37"/>
      <c r="C11" s="37"/>
      <c r="D11" s="37"/>
      <c r="E11" s="37"/>
      <c r="F11" s="37"/>
      <c r="G11" s="37"/>
      <c r="H11" s="37"/>
      <c r="I11" s="38"/>
    </row>
    <row r="12" spans="1:9" ht="24.75" customHeight="1">
      <c r="A12" s="34" t="s">
        <v>10</v>
      </c>
      <c r="B12" s="35"/>
      <c r="C12" s="35"/>
      <c r="D12" s="35"/>
      <c r="E12" s="35"/>
      <c r="F12" s="16" t="s">
        <v>29</v>
      </c>
      <c r="G12" s="16">
        <v>0.25</v>
      </c>
      <c r="H12" s="10">
        <v>26</v>
      </c>
      <c r="I12" s="11">
        <f>G12*H12</f>
        <v>6.5</v>
      </c>
    </row>
    <row r="13" spans="1:9" ht="24.75" customHeight="1">
      <c r="A13" s="34" t="s">
        <v>11</v>
      </c>
      <c r="B13" s="35"/>
      <c r="C13" s="35"/>
      <c r="D13" s="35"/>
      <c r="E13" s="35"/>
      <c r="F13" s="16" t="s">
        <v>29</v>
      </c>
      <c r="G13" s="16">
        <v>0.25</v>
      </c>
      <c r="H13" s="10">
        <v>24.8</v>
      </c>
      <c r="I13" s="11">
        <f>G13*H13</f>
        <v>6.2</v>
      </c>
    </row>
    <row r="14" spans="1:9" ht="24.75" customHeight="1">
      <c r="A14" s="34" t="s">
        <v>12</v>
      </c>
      <c r="B14" s="35"/>
      <c r="C14" s="35"/>
      <c r="D14" s="35"/>
      <c r="E14" s="35"/>
      <c r="F14" s="35"/>
      <c r="G14" s="35"/>
      <c r="H14" s="35"/>
      <c r="I14" s="12">
        <f>SUM(I12:I13)</f>
        <v>12.7</v>
      </c>
    </row>
    <row r="15" spans="1:9" ht="24.75" customHeight="1">
      <c r="A15" s="26" t="s">
        <v>14</v>
      </c>
      <c r="B15" s="37"/>
      <c r="C15" s="37"/>
      <c r="D15" s="37"/>
      <c r="E15" s="37"/>
      <c r="F15" s="37"/>
      <c r="G15" s="37"/>
      <c r="H15" s="37"/>
      <c r="I15" s="38"/>
    </row>
    <row r="16" spans="1:9" ht="24.75" customHeight="1">
      <c r="A16" s="34" t="s">
        <v>27</v>
      </c>
      <c r="B16" s="35"/>
      <c r="C16" s="35"/>
      <c r="D16" s="35"/>
      <c r="E16" s="35"/>
      <c r="F16" s="16" t="s">
        <v>29</v>
      </c>
      <c r="G16" s="16">
        <v>0.1</v>
      </c>
      <c r="H16" s="10">
        <v>120</v>
      </c>
      <c r="I16" s="11">
        <f>G16*H16</f>
        <v>12</v>
      </c>
    </row>
    <row r="17" spans="1:9" s="4" customFormat="1" ht="24.75" customHeight="1">
      <c r="A17" s="34" t="s">
        <v>26</v>
      </c>
      <c r="B17" s="35"/>
      <c r="C17" s="35"/>
      <c r="D17" s="35"/>
      <c r="E17" s="35"/>
      <c r="F17" s="16" t="s">
        <v>35</v>
      </c>
      <c r="G17" s="14">
        <f>20*1.05/6</f>
        <v>3.5</v>
      </c>
      <c r="H17" s="10">
        <v>0.4</v>
      </c>
      <c r="I17" s="15">
        <f>G17*H17</f>
        <v>1.4000000000000001</v>
      </c>
    </row>
    <row r="18" spans="1:9" ht="24.75" customHeight="1">
      <c r="A18" s="34" t="s">
        <v>15</v>
      </c>
      <c r="B18" s="35"/>
      <c r="C18" s="35"/>
      <c r="D18" s="35"/>
      <c r="E18" s="35"/>
      <c r="F18" s="35"/>
      <c r="G18" s="35"/>
      <c r="H18" s="35"/>
      <c r="I18" s="12">
        <f>SUM(I16:I17)</f>
        <v>13.4</v>
      </c>
    </row>
    <row r="19" spans="1:9" ht="24.75" customHeight="1">
      <c r="A19" s="34" t="s">
        <v>16</v>
      </c>
      <c r="B19" s="35"/>
      <c r="C19" s="35"/>
      <c r="D19" s="35"/>
      <c r="E19" s="35"/>
      <c r="F19" s="36"/>
      <c r="G19" s="36"/>
      <c r="H19" s="36"/>
      <c r="I19" s="11">
        <f>I10+I14+I18</f>
        <v>46.51166666666666</v>
      </c>
    </row>
    <row r="20" spans="1:9" ht="24.75" customHeight="1">
      <c r="A20" s="26" t="s">
        <v>17</v>
      </c>
      <c r="B20" s="27"/>
      <c r="C20" s="27"/>
      <c r="D20" s="27"/>
      <c r="E20" s="27"/>
      <c r="F20" s="16" t="s">
        <v>18</v>
      </c>
      <c r="G20" s="16">
        <v>3.5</v>
      </c>
      <c r="H20" s="13">
        <f>I19</f>
        <v>46.51166666666666</v>
      </c>
      <c r="I20" s="17">
        <f>G20/100*H20</f>
        <v>1.6279083333333333</v>
      </c>
    </row>
    <row r="21" spans="1:9" ht="24.75" customHeight="1">
      <c r="A21" s="26" t="s">
        <v>19</v>
      </c>
      <c r="B21" s="27"/>
      <c r="C21" s="27"/>
      <c r="D21" s="27"/>
      <c r="E21" s="27"/>
      <c r="F21" s="18" t="s">
        <v>18</v>
      </c>
      <c r="G21" s="18">
        <v>13</v>
      </c>
      <c r="H21" s="19">
        <f>H20+I20</f>
        <v>48.139574999999994</v>
      </c>
      <c r="I21" s="20">
        <f>H21/100*G21</f>
        <v>6.25814475</v>
      </c>
    </row>
    <row r="22" spans="1:9" ht="24.75" customHeight="1">
      <c r="A22" s="28" t="s">
        <v>20</v>
      </c>
      <c r="B22" s="29"/>
      <c r="C22" s="29"/>
      <c r="D22" s="29"/>
      <c r="E22" s="29"/>
      <c r="F22" s="18"/>
      <c r="G22" s="18"/>
      <c r="H22" s="18"/>
      <c r="I22" s="20">
        <f>I10+I14+I18+I20+I21</f>
        <v>54.39771974999999</v>
      </c>
    </row>
    <row r="23" spans="1:9" ht="24.75" customHeight="1">
      <c r="A23" s="30" t="s">
        <v>21</v>
      </c>
      <c r="B23" s="31"/>
      <c r="C23" s="31"/>
      <c r="D23" s="31"/>
      <c r="E23" s="31"/>
      <c r="F23" s="18" t="s">
        <v>18</v>
      </c>
      <c r="G23" s="18">
        <v>10</v>
      </c>
      <c r="H23" s="19">
        <f>I22</f>
        <v>54.39771974999999</v>
      </c>
      <c r="I23" s="20">
        <f>G23/100*H23</f>
        <v>5.439771974999999</v>
      </c>
    </row>
    <row r="24" spans="1:9" ht="24.75" customHeight="1" thickBot="1">
      <c r="A24" s="32" t="s">
        <v>22</v>
      </c>
      <c r="B24" s="33"/>
      <c r="C24" s="33"/>
      <c r="D24" s="33"/>
      <c r="E24" s="33"/>
      <c r="F24" s="33"/>
      <c r="G24" s="33"/>
      <c r="H24" s="21" t="s">
        <v>30</v>
      </c>
      <c r="I24" s="22">
        <f>I10+I14+I18+I21+I23</f>
        <v>58.20958339166666</v>
      </c>
    </row>
    <row r="25" spans="1:9" ht="13.5">
      <c r="A25" s="24"/>
      <c r="B25" s="24"/>
      <c r="C25" s="24"/>
      <c r="D25" s="24"/>
      <c r="E25" s="24"/>
      <c r="F25" s="25"/>
      <c r="G25" s="25"/>
      <c r="H25" s="25"/>
      <c r="I25" s="25"/>
    </row>
    <row r="26" spans="1:9" ht="13.5">
      <c r="A26" s="2"/>
      <c r="B26" s="2"/>
      <c r="C26" s="2"/>
      <c r="D26" s="2"/>
      <c r="E26" s="2"/>
      <c r="F26" s="3"/>
      <c r="G26" s="3"/>
      <c r="H26" s="3"/>
      <c r="I26" s="3"/>
    </row>
    <row r="27" spans="1:9" ht="13.5">
      <c r="A27" s="2"/>
      <c r="B27" s="2"/>
      <c r="C27" s="2"/>
      <c r="D27" s="2"/>
      <c r="E27" s="2"/>
      <c r="F27" s="2"/>
      <c r="G27" s="2"/>
      <c r="H27" s="2"/>
      <c r="I27" s="2"/>
    </row>
    <row r="28" spans="1:9" ht="13.5">
      <c r="A28" s="2"/>
      <c r="B28" s="2"/>
      <c r="C28" s="2"/>
      <c r="D28" s="2"/>
      <c r="E28" s="2"/>
      <c r="F28" s="2"/>
      <c r="G28" s="2"/>
      <c r="H28" s="2"/>
      <c r="I28" s="2"/>
    </row>
    <row r="29" spans="1:9" ht="13.5">
      <c r="A29" s="2"/>
      <c r="B29" s="2"/>
      <c r="C29" s="2"/>
      <c r="D29" s="2"/>
      <c r="E29" s="2"/>
      <c r="F29" s="2"/>
      <c r="G29" s="2"/>
      <c r="H29" s="2"/>
      <c r="I29" s="2"/>
    </row>
    <row r="30" spans="1:9" ht="13.5">
      <c r="A30" s="2"/>
      <c r="B30" s="2"/>
      <c r="C30" s="2"/>
      <c r="D30" s="2"/>
      <c r="E30" s="2"/>
      <c r="F30" s="2"/>
      <c r="G30" s="2"/>
      <c r="H30" s="2"/>
      <c r="I30" s="2"/>
    </row>
    <row r="31" spans="1:9" ht="13.5">
      <c r="A31" s="2"/>
      <c r="B31" s="2"/>
      <c r="C31" s="2"/>
      <c r="D31" s="2"/>
      <c r="E31" s="2"/>
      <c r="F31" s="2"/>
      <c r="G31" s="2"/>
      <c r="H31" s="2"/>
      <c r="I31" s="2"/>
    </row>
    <row r="32" spans="1:9" ht="13.5">
      <c r="A32" s="2"/>
      <c r="B32" s="2"/>
      <c r="C32" s="2"/>
      <c r="D32" s="2"/>
      <c r="E32" s="2"/>
      <c r="F32" s="2"/>
      <c r="G32" s="2"/>
      <c r="H32" s="2"/>
      <c r="I32" s="2"/>
    </row>
    <row r="33" spans="1:9" ht="13.5">
      <c r="A33" s="2"/>
      <c r="B33" s="2"/>
      <c r="C33" s="2"/>
      <c r="D33" s="2"/>
      <c r="E33" s="2"/>
      <c r="F33" s="2"/>
      <c r="G33" s="2"/>
      <c r="H33" s="2"/>
      <c r="I33" s="2"/>
    </row>
    <row r="34" spans="1:9" ht="13.5">
      <c r="A34" s="2"/>
      <c r="B34" s="2"/>
      <c r="C34" s="2"/>
      <c r="D34" s="2"/>
      <c r="E34" s="2"/>
      <c r="F34" s="2"/>
      <c r="G34" s="2"/>
      <c r="H34" s="2"/>
      <c r="I34" s="2"/>
    </row>
    <row r="35" spans="1:9" ht="13.5">
      <c r="A35" s="2"/>
      <c r="B35" s="2"/>
      <c r="C35" s="2"/>
      <c r="D35" s="2"/>
      <c r="E35" s="2"/>
      <c r="F35" s="2"/>
      <c r="G35" s="2"/>
      <c r="H35" s="2"/>
      <c r="I35" s="2"/>
    </row>
    <row r="36" spans="1:9" ht="13.5">
      <c r="A36" s="2"/>
      <c r="B36" s="2"/>
      <c r="C36" s="2"/>
      <c r="D36" s="2"/>
      <c r="E36" s="2"/>
      <c r="F36" s="2"/>
      <c r="G36" s="2"/>
      <c r="H36" s="2"/>
      <c r="I36" s="2"/>
    </row>
    <row r="37" spans="1:9" ht="13.5">
      <c r="A37" s="2"/>
      <c r="B37" s="2"/>
      <c r="C37" s="2"/>
      <c r="D37" s="2"/>
      <c r="E37" s="2"/>
      <c r="F37" s="2"/>
      <c r="G37" s="2"/>
      <c r="H37" s="2"/>
      <c r="I37" s="2"/>
    </row>
    <row r="38" spans="1:9" ht="13.5">
      <c r="A38" s="2"/>
      <c r="B38" s="2"/>
      <c r="C38" s="2"/>
      <c r="D38" s="2"/>
      <c r="E38" s="2"/>
      <c r="F38" s="2"/>
      <c r="G38" s="2"/>
      <c r="H38" s="2"/>
      <c r="I38" s="2"/>
    </row>
    <row r="39" spans="1:9" ht="13.5">
      <c r="A39" s="2"/>
      <c r="B39" s="2"/>
      <c r="C39" s="2"/>
      <c r="D39" s="2"/>
      <c r="E39" s="2"/>
      <c r="F39" s="2"/>
      <c r="G39" s="2"/>
      <c r="H39" s="2"/>
      <c r="I39" s="2"/>
    </row>
    <row r="40" spans="1:9" ht="13.5">
      <c r="A40" s="2"/>
      <c r="B40" s="2"/>
      <c r="C40" s="2"/>
      <c r="D40" s="2"/>
      <c r="E40" s="2"/>
      <c r="F40" s="2"/>
      <c r="G40" s="2"/>
      <c r="H40" s="2"/>
      <c r="I40" s="2"/>
    </row>
    <row r="41" spans="1:9" ht="13.5">
      <c r="A41" s="2"/>
      <c r="B41" s="2"/>
      <c r="C41" s="2"/>
      <c r="D41" s="2"/>
      <c r="E41" s="2"/>
      <c r="F41" s="2"/>
      <c r="G41" s="2"/>
      <c r="H41" s="2"/>
      <c r="I41" s="2"/>
    </row>
    <row r="42" spans="1:9" ht="13.5">
      <c r="A42" s="2"/>
      <c r="B42" s="2"/>
      <c r="C42" s="2"/>
      <c r="D42" s="2"/>
      <c r="E42" s="2"/>
      <c r="F42" s="2"/>
      <c r="G42" s="2"/>
      <c r="H42" s="2"/>
      <c r="I42" s="2"/>
    </row>
  </sheetData>
  <sheetProtection/>
  <mergeCells count="31">
    <mergeCell ref="A4:E5"/>
    <mergeCell ref="F4:F5"/>
    <mergeCell ref="G4:G5"/>
    <mergeCell ref="A1:I1"/>
    <mergeCell ref="A2:B2"/>
    <mergeCell ref="C2:I2"/>
    <mergeCell ref="A3:B3"/>
    <mergeCell ref="C3:I3"/>
    <mergeCell ref="A15:I15"/>
    <mergeCell ref="A6:I6"/>
    <mergeCell ref="A7:E7"/>
    <mergeCell ref="A8:E8"/>
    <mergeCell ref="A9:E9"/>
    <mergeCell ref="A10:E10"/>
    <mergeCell ref="F10:H10"/>
    <mergeCell ref="A11:I11"/>
    <mergeCell ref="A12:E12"/>
    <mergeCell ref="A13:E13"/>
    <mergeCell ref="A14:E14"/>
    <mergeCell ref="F14:H14"/>
    <mergeCell ref="A16:E16"/>
    <mergeCell ref="A17:E17"/>
    <mergeCell ref="A18:E18"/>
    <mergeCell ref="F18:H18"/>
    <mergeCell ref="A19:E19"/>
    <mergeCell ref="F19:H19"/>
    <mergeCell ref="A20:E20"/>
    <mergeCell ref="A21:E21"/>
    <mergeCell ref="A22:E22"/>
    <mergeCell ref="A23:E23"/>
    <mergeCell ref="A24:G24"/>
  </mergeCells>
  <printOptions/>
  <pageMargins left="0.7" right="0.7" top="0.75" bottom="0.75" header="0.3" footer="0.3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I42"/>
  <sheetViews>
    <sheetView workbookViewId="0" topLeftCell="A7">
      <selection activeCell="L28" sqref="L28"/>
    </sheetView>
  </sheetViews>
  <sheetFormatPr defaultColWidth="8.8515625" defaultRowHeight="15"/>
  <cols>
    <col min="1" max="5" width="8.8515625" style="1" customWidth="1"/>
    <col min="6" max="6" width="8.28125" style="1" customWidth="1"/>
    <col min="7" max="7" width="8.421875" style="1" customWidth="1"/>
    <col min="8" max="8" width="11.421875" style="1" bestFit="1" customWidth="1"/>
    <col min="9" max="9" width="12.421875" style="1" customWidth="1"/>
  </cols>
  <sheetData>
    <row r="1" spans="1:9" ht="30" customHeight="1">
      <c r="A1" s="42" t="s">
        <v>0</v>
      </c>
      <c r="B1" s="43"/>
      <c r="C1" s="43"/>
      <c r="D1" s="43"/>
      <c r="E1" s="43"/>
      <c r="F1" s="43"/>
      <c r="G1" s="43"/>
      <c r="H1" s="43"/>
      <c r="I1" s="44"/>
    </row>
    <row r="2" spans="1:9" ht="24.75" customHeight="1">
      <c r="A2" s="45" t="s">
        <v>1</v>
      </c>
      <c r="B2" s="46"/>
      <c r="C2" s="46" t="s">
        <v>2</v>
      </c>
      <c r="D2" s="46"/>
      <c r="E2" s="46"/>
      <c r="F2" s="46"/>
      <c r="G2" s="46"/>
      <c r="H2" s="46"/>
      <c r="I2" s="47"/>
    </row>
    <row r="3" spans="1:9" ht="158.25" customHeight="1">
      <c r="A3" s="48" t="s">
        <v>23</v>
      </c>
      <c r="B3" s="49"/>
      <c r="C3" s="50" t="s">
        <v>44</v>
      </c>
      <c r="D3" s="51"/>
      <c r="E3" s="51"/>
      <c r="F3" s="51"/>
      <c r="G3" s="51"/>
      <c r="H3" s="51"/>
      <c r="I3" s="52"/>
    </row>
    <row r="4" spans="1:9" ht="30" customHeight="1">
      <c r="A4" s="53"/>
      <c r="B4" s="54"/>
      <c r="C4" s="54"/>
      <c r="D4" s="54"/>
      <c r="E4" s="54"/>
      <c r="F4" s="57" t="s">
        <v>4</v>
      </c>
      <c r="G4" s="57" t="s">
        <v>5</v>
      </c>
      <c r="H4" s="5" t="s">
        <v>6</v>
      </c>
      <c r="I4" s="6" t="s">
        <v>3</v>
      </c>
    </row>
    <row r="5" spans="1:9" ht="13.5">
      <c r="A5" s="55"/>
      <c r="B5" s="56"/>
      <c r="C5" s="56"/>
      <c r="D5" s="56"/>
      <c r="E5" s="56"/>
      <c r="F5" s="57"/>
      <c r="G5" s="57"/>
      <c r="H5" s="7" t="s">
        <v>8</v>
      </c>
      <c r="I5" s="8" t="s">
        <v>8</v>
      </c>
    </row>
    <row r="6" spans="1:9" ht="24.75" customHeight="1">
      <c r="A6" s="26" t="s">
        <v>7</v>
      </c>
      <c r="B6" s="37"/>
      <c r="C6" s="37"/>
      <c r="D6" s="37"/>
      <c r="E6" s="37"/>
      <c r="F6" s="37"/>
      <c r="G6" s="37"/>
      <c r="H6" s="37"/>
      <c r="I6" s="38"/>
    </row>
    <row r="7" spans="1:9" ht="24.75" customHeight="1">
      <c r="A7" s="34" t="s">
        <v>43</v>
      </c>
      <c r="B7" s="35"/>
      <c r="C7" s="35"/>
      <c r="D7" s="35"/>
      <c r="E7" s="35"/>
      <c r="F7" s="16" t="s">
        <v>30</v>
      </c>
      <c r="G7" s="16">
        <v>1</v>
      </c>
      <c r="H7" s="10">
        <f>84.2/6</f>
        <v>14.033333333333333</v>
      </c>
      <c r="I7" s="11">
        <f>G7*H7</f>
        <v>14.033333333333333</v>
      </c>
    </row>
    <row r="8" spans="1:9" ht="24.75" customHeight="1">
      <c r="A8" s="34" t="s">
        <v>25</v>
      </c>
      <c r="B8" s="35"/>
      <c r="C8" s="35"/>
      <c r="D8" s="35"/>
      <c r="E8" s="35"/>
      <c r="F8" s="16" t="s">
        <v>33</v>
      </c>
      <c r="G8" s="23">
        <f>22.4*0.05/6</f>
        <v>0.18666666666666665</v>
      </c>
      <c r="H8" s="10">
        <v>2.5</v>
      </c>
      <c r="I8" s="11">
        <f>G8*H8</f>
        <v>0.4666666666666666</v>
      </c>
    </row>
    <row r="9" spans="1:9" ht="24.75" customHeight="1">
      <c r="A9" s="34" t="s">
        <v>28</v>
      </c>
      <c r="B9" s="35"/>
      <c r="C9" s="35"/>
      <c r="D9" s="35"/>
      <c r="E9" s="35"/>
      <c r="F9" s="16" t="s">
        <v>34</v>
      </c>
      <c r="G9" s="23">
        <f>1.05*0.3</f>
        <v>0.315</v>
      </c>
      <c r="H9" s="10">
        <v>30</v>
      </c>
      <c r="I9" s="11">
        <f>G9*H9</f>
        <v>9.45</v>
      </c>
    </row>
    <row r="10" spans="1:9" ht="24.75" customHeight="1">
      <c r="A10" s="34" t="s">
        <v>9</v>
      </c>
      <c r="B10" s="35"/>
      <c r="C10" s="35"/>
      <c r="D10" s="35"/>
      <c r="E10" s="35"/>
      <c r="F10" s="39"/>
      <c r="G10" s="40"/>
      <c r="H10" s="41"/>
      <c r="I10" s="12">
        <f>SUM(I7:I9)</f>
        <v>23.95</v>
      </c>
    </row>
    <row r="11" spans="1:9" ht="24.75" customHeight="1">
      <c r="A11" s="26" t="s">
        <v>13</v>
      </c>
      <c r="B11" s="37"/>
      <c r="C11" s="37"/>
      <c r="D11" s="37"/>
      <c r="E11" s="37"/>
      <c r="F11" s="37"/>
      <c r="G11" s="37"/>
      <c r="H11" s="37"/>
      <c r="I11" s="38"/>
    </row>
    <row r="12" spans="1:9" ht="24.75" customHeight="1">
      <c r="A12" s="34" t="s">
        <v>10</v>
      </c>
      <c r="B12" s="35"/>
      <c r="C12" s="35"/>
      <c r="D12" s="35"/>
      <c r="E12" s="35"/>
      <c r="F12" s="16" t="s">
        <v>29</v>
      </c>
      <c r="G12" s="16">
        <v>0.25</v>
      </c>
      <c r="H12" s="10">
        <v>26</v>
      </c>
      <c r="I12" s="11">
        <f>G12*H12</f>
        <v>6.5</v>
      </c>
    </row>
    <row r="13" spans="1:9" ht="24.75" customHeight="1">
      <c r="A13" s="34" t="s">
        <v>11</v>
      </c>
      <c r="B13" s="35"/>
      <c r="C13" s="35"/>
      <c r="D13" s="35"/>
      <c r="E13" s="35"/>
      <c r="F13" s="16" t="s">
        <v>29</v>
      </c>
      <c r="G13" s="16">
        <v>0.25</v>
      </c>
      <c r="H13" s="10">
        <v>24.8</v>
      </c>
      <c r="I13" s="11">
        <f>G13*H13</f>
        <v>6.2</v>
      </c>
    </row>
    <row r="14" spans="1:9" ht="24.75" customHeight="1">
      <c r="A14" s="34" t="s">
        <v>12</v>
      </c>
      <c r="B14" s="35"/>
      <c r="C14" s="35"/>
      <c r="D14" s="35"/>
      <c r="E14" s="35"/>
      <c r="F14" s="35"/>
      <c r="G14" s="35"/>
      <c r="H14" s="35"/>
      <c r="I14" s="12">
        <f>SUM(I12:I13)</f>
        <v>12.7</v>
      </c>
    </row>
    <row r="15" spans="1:9" ht="24.75" customHeight="1">
      <c r="A15" s="26" t="s">
        <v>14</v>
      </c>
      <c r="B15" s="37"/>
      <c r="C15" s="37"/>
      <c r="D15" s="37"/>
      <c r="E15" s="37"/>
      <c r="F15" s="37"/>
      <c r="G15" s="37"/>
      <c r="H15" s="37"/>
      <c r="I15" s="38"/>
    </row>
    <row r="16" spans="1:9" ht="24.75" customHeight="1">
      <c r="A16" s="34" t="s">
        <v>27</v>
      </c>
      <c r="B16" s="35"/>
      <c r="C16" s="35"/>
      <c r="D16" s="35"/>
      <c r="E16" s="35"/>
      <c r="F16" s="16" t="s">
        <v>29</v>
      </c>
      <c r="G16" s="16">
        <v>0.1</v>
      </c>
      <c r="H16" s="10">
        <v>120</v>
      </c>
      <c r="I16" s="11">
        <f>G16*H16</f>
        <v>12</v>
      </c>
    </row>
    <row r="17" spans="1:9" s="4" customFormat="1" ht="24.75" customHeight="1">
      <c r="A17" s="34" t="s">
        <v>26</v>
      </c>
      <c r="B17" s="35"/>
      <c r="C17" s="35"/>
      <c r="D17" s="35"/>
      <c r="E17" s="35"/>
      <c r="F17" s="16" t="s">
        <v>35</v>
      </c>
      <c r="G17" s="14">
        <f>22.4*1.05/6</f>
        <v>3.92</v>
      </c>
      <c r="H17" s="10">
        <v>0.4</v>
      </c>
      <c r="I17" s="15">
        <f>G17*H17</f>
        <v>1.568</v>
      </c>
    </row>
    <row r="18" spans="1:9" ht="24.75" customHeight="1">
      <c r="A18" s="34" t="s">
        <v>15</v>
      </c>
      <c r="B18" s="35"/>
      <c r="C18" s="35"/>
      <c r="D18" s="35"/>
      <c r="E18" s="35"/>
      <c r="F18" s="35"/>
      <c r="G18" s="35"/>
      <c r="H18" s="35"/>
      <c r="I18" s="12">
        <f>SUM(I16:I17)</f>
        <v>13.568</v>
      </c>
    </row>
    <row r="19" spans="1:9" ht="24.75" customHeight="1">
      <c r="A19" s="34" t="s">
        <v>16</v>
      </c>
      <c r="B19" s="35"/>
      <c r="C19" s="35"/>
      <c r="D19" s="35"/>
      <c r="E19" s="35"/>
      <c r="F19" s="36"/>
      <c r="G19" s="36"/>
      <c r="H19" s="36"/>
      <c r="I19" s="11">
        <f>I10+I14+I18</f>
        <v>50.217999999999996</v>
      </c>
    </row>
    <row r="20" spans="1:9" ht="24.75" customHeight="1">
      <c r="A20" s="26" t="s">
        <v>17</v>
      </c>
      <c r="B20" s="27"/>
      <c r="C20" s="27"/>
      <c r="D20" s="27"/>
      <c r="E20" s="27"/>
      <c r="F20" s="16" t="s">
        <v>18</v>
      </c>
      <c r="G20" s="16">
        <v>3.5</v>
      </c>
      <c r="H20" s="13">
        <f>I19</f>
        <v>50.217999999999996</v>
      </c>
      <c r="I20" s="17">
        <f>G20/100*H20</f>
        <v>1.75763</v>
      </c>
    </row>
    <row r="21" spans="1:9" ht="24.75" customHeight="1">
      <c r="A21" s="26" t="s">
        <v>19</v>
      </c>
      <c r="B21" s="27"/>
      <c r="C21" s="27"/>
      <c r="D21" s="27"/>
      <c r="E21" s="27"/>
      <c r="F21" s="18" t="s">
        <v>18</v>
      </c>
      <c r="G21" s="18">
        <v>13</v>
      </c>
      <c r="H21" s="19">
        <f>H20+I20</f>
        <v>51.975629999999995</v>
      </c>
      <c r="I21" s="20">
        <f>H21/100*G21</f>
        <v>6.756831899999999</v>
      </c>
    </row>
    <row r="22" spans="1:9" ht="24.75" customHeight="1">
      <c r="A22" s="28" t="s">
        <v>20</v>
      </c>
      <c r="B22" s="29"/>
      <c r="C22" s="29"/>
      <c r="D22" s="29"/>
      <c r="E22" s="29"/>
      <c r="F22" s="18"/>
      <c r="G22" s="18"/>
      <c r="H22" s="18"/>
      <c r="I22" s="20">
        <f>I10+I14+I18+I20+I21</f>
        <v>58.7324619</v>
      </c>
    </row>
    <row r="23" spans="1:9" ht="24.75" customHeight="1">
      <c r="A23" s="30" t="s">
        <v>21</v>
      </c>
      <c r="B23" s="31"/>
      <c r="C23" s="31"/>
      <c r="D23" s="31"/>
      <c r="E23" s="31"/>
      <c r="F23" s="18" t="s">
        <v>18</v>
      </c>
      <c r="G23" s="18">
        <v>10</v>
      </c>
      <c r="H23" s="19">
        <f>I22</f>
        <v>58.7324619</v>
      </c>
      <c r="I23" s="20">
        <f>G23/100*H23</f>
        <v>5.87324619</v>
      </c>
    </row>
    <row r="24" spans="1:9" ht="24.75" customHeight="1" thickBot="1">
      <c r="A24" s="32" t="s">
        <v>22</v>
      </c>
      <c r="B24" s="33"/>
      <c r="C24" s="33"/>
      <c r="D24" s="33"/>
      <c r="E24" s="33"/>
      <c r="F24" s="33"/>
      <c r="G24" s="33"/>
      <c r="H24" s="21" t="s">
        <v>30</v>
      </c>
      <c r="I24" s="22">
        <f>I10+I14+I18+I21+I23</f>
        <v>62.84807809</v>
      </c>
    </row>
    <row r="25" spans="1:9" ht="13.5">
      <c r="A25" s="24"/>
      <c r="B25" s="24"/>
      <c r="C25" s="24"/>
      <c r="D25" s="24"/>
      <c r="E25" s="24"/>
      <c r="F25" s="25"/>
      <c r="G25" s="25"/>
      <c r="H25" s="25"/>
      <c r="I25" s="25"/>
    </row>
    <row r="26" spans="1:9" ht="13.5">
      <c r="A26" s="2"/>
      <c r="B26" s="2"/>
      <c r="C26" s="2"/>
      <c r="D26" s="2"/>
      <c r="E26" s="2"/>
      <c r="F26" s="3"/>
      <c r="G26" s="3"/>
      <c r="H26" s="3"/>
      <c r="I26" s="3"/>
    </row>
    <row r="27" spans="1:9" ht="13.5">
      <c r="A27" s="2"/>
      <c r="B27" s="2"/>
      <c r="C27" s="2"/>
      <c r="D27" s="2"/>
      <c r="E27" s="2"/>
      <c r="F27" s="2"/>
      <c r="G27" s="2"/>
      <c r="H27" s="2"/>
      <c r="I27" s="2"/>
    </row>
    <row r="28" spans="1:9" ht="13.5">
      <c r="A28" s="2"/>
      <c r="B28" s="2"/>
      <c r="C28" s="2"/>
      <c r="D28" s="2"/>
      <c r="E28" s="2"/>
      <c r="F28" s="2"/>
      <c r="G28" s="2"/>
      <c r="H28" s="2"/>
      <c r="I28" s="2"/>
    </row>
    <row r="29" spans="1:9" ht="13.5">
      <c r="A29" s="2"/>
      <c r="B29" s="2"/>
      <c r="C29" s="2"/>
      <c r="D29" s="2"/>
      <c r="E29" s="2"/>
      <c r="F29" s="2"/>
      <c r="G29" s="2"/>
      <c r="H29" s="2"/>
      <c r="I29" s="2"/>
    </row>
    <row r="30" spans="1:9" ht="13.5">
      <c r="A30" s="2"/>
      <c r="B30" s="2"/>
      <c r="C30" s="2"/>
      <c r="D30" s="2"/>
      <c r="E30" s="2"/>
      <c r="F30" s="2"/>
      <c r="G30" s="2"/>
      <c r="H30" s="2"/>
      <c r="I30" s="2"/>
    </row>
    <row r="31" spans="1:9" ht="13.5">
      <c r="A31" s="2"/>
      <c r="B31" s="2"/>
      <c r="C31" s="2"/>
      <c r="D31" s="2"/>
      <c r="E31" s="2"/>
      <c r="F31" s="2"/>
      <c r="G31" s="2"/>
      <c r="H31" s="2"/>
      <c r="I31" s="2"/>
    </row>
    <row r="32" spans="1:9" ht="13.5">
      <c r="A32" s="2"/>
      <c r="B32" s="2"/>
      <c r="C32" s="2"/>
      <c r="D32" s="2"/>
      <c r="E32" s="2"/>
      <c r="F32" s="2"/>
      <c r="G32" s="2"/>
      <c r="H32" s="2"/>
      <c r="I32" s="2"/>
    </row>
    <row r="33" spans="1:9" ht="13.5">
      <c r="A33" s="2"/>
      <c r="B33" s="2"/>
      <c r="C33" s="2"/>
      <c r="D33" s="2"/>
      <c r="E33" s="2"/>
      <c r="F33" s="2"/>
      <c r="G33" s="2"/>
      <c r="H33" s="2"/>
      <c r="I33" s="2"/>
    </row>
    <row r="34" spans="1:9" ht="13.5">
      <c r="A34" s="2"/>
      <c r="B34" s="2"/>
      <c r="C34" s="2"/>
      <c r="D34" s="2"/>
      <c r="E34" s="2"/>
      <c r="F34" s="2"/>
      <c r="G34" s="2"/>
      <c r="H34" s="2"/>
      <c r="I34" s="2"/>
    </row>
    <row r="35" spans="1:9" ht="13.5">
      <c r="A35" s="2"/>
      <c r="B35" s="2"/>
      <c r="C35" s="2"/>
      <c r="D35" s="2"/>
      <c r="E35" s="2"/>
      <c r="F35" s="2"/>
      <c r="G35" s="2"/>
      <c r="H35" s="2"/>
      <c r="I35" s="2"/>
    </row>
    <row r="36" spans="1:9" ht="13.5">
      <c r="A36" s="2"/>
      <c r="B36" s="2"/>
      <c r="C36" s="2"/>
      <c r="D36" s="2"/>
      <c r="E36" s="2"/>
      <c r="F36" s="2"/>
      <c r="G36" s="2"/>
      <c r="H36" s="2"/>
      <c r="I36" s="2"/>
    </row>
    <row r="37" spans="1:9" ht="13.5">
      <c r="A37" s="2"/>
      <c r="B37" s="2"/>
      <c r="C37" s="2"/>
      <c r="D37" s="2"/>
      <c r="E37" s="2"/>
      <c r="F37" s="2"/>
      <c r="G37" s="2"/>
      <c r="H37" s="2"/>
      <c r="I37" s="2"/>
    </row>
    <row r="38" spans="1:9" ht="13.5">
      <c r="A38" s="2"/>
      <c r="B38" s="2"/>
      <c r="C38" s="2"/>
      <c r="D38" s="2"/>
      <c r="E38" s="2"/>
      <c r="F38" s="2"/>
      <c r="G38" s="2"/>
      <c r="H38" s="2"/>
      <c r="I38" s="2"/>
    </row>
    <row r="39" spans="1:9" ht="13.5">
      <c r="A39" s="2"/>
      <c r="B39" s="2"/>
      <c r="C39" s="2"/>
      <c r="D39" s="2"/>
      <c r="E39" s="2"/>
      <c r="F39" s="2"/>
      <c r="G39" s="2"/>
      <c r="H39" s="2"/>
      <c r="I39" s="2"/>
    </row>
    <row r="40" spans="1:9" ht="13.5">
      <c r="A40" s="2"/>
      <c r="B40" s="2"/>
      <c r="C40" s="2"/>
      <c r="D40" s="2"/>
      <c r="E40" s="2"/>
      <c r="F40" s="2"/>
      <c r="G40" s="2"/>
      <c r="H40" s="2"/>
      <c r="I40" s="2"/>
    </row>
    <row r="41" spans="1:9" ht="13.5">
      <c r="A41" s="2"/>
      <c r="B41" s="2"/>
      <c r="C41" s="2"/>
      <c r="D41" s="2"/>
      <c r="E41" s="2"/>
      <c r="F41" s="2"/>
      <c r="G41" s="2"/>
      <c r="H41" s="2"/>
      <c r="I41" s="2"/>
    </row>
    <row r="42" spans="1:9" ht="13.5">
      <c r="A42" s="2"/>
      <c r="B42" s="2"/>
      <c r="C42" s="2"/>
      <c r="D42" s="2"/>
      <c r="E42" s="2"/>
      <c r="F42" s="2"/>
      <c r="G42" s="2"/>
      <c r="H42" s="2"/>
      <c r="I42" s="2"/>
    </row>
  </sheetData>
  <sheetProtection/>
  <mergeCells count="31">
    <mergeCell ref="A4:E5"/>
    <mergeCell ref="F4:F5"/>
    <mergeCell ref="G4:G5"/>
    <mergeCell ref="A1:I1"/>
    <mergeCell ref="A2:B2"/>
    <mergeCell ref="C2:I2"/>
    <mergeCell ref="A3:B3"/>
    <mergeCell ref="C3:I3"/>
    <mergeCell ref="A15:I15"/>
    <mergeCell ref="A6:I6"/>
    <mergeCell ref="A7:E7"/>
    <mergeCell ref="A8:E8"/>
    <mergeCell ref="A9:E9"/>
    <mergeCell ref="A10:E10"/>
    <mergeCell ref="F10:H10"/>
    <mergeCell ref="A11:I11"/>
    <mergeCell ref="A12:E12"/>
    <mergeCell ref="A13:E13"/>
    <mergeCell ref="A14:E14"/>
    <mergeCell ref="F14:H14"/>
    <mergeCell ref="A16:E16"/>
    <mergeCell ref="A17:E17"/>
    <mergeCell ref="A18:E18"/>
    <mergeCell ref="F18:H18"/>
    <mergeCell ref="A19:E19"/>
    <mergeCell ref="F19:H19"/>
    <mergeCell ref="A20:E20"/>
    <mergeCell ref="A21:E21"/>
    <mergeCell ref="A22:E22"/>
    <mergeCell ref="A23:E23"/>
    <mergeCell ref="A24:G24"/>
  </mergeCells>
  <printOptions/>
  <pageMargins left="0.7" right="0.7" top="0.75" bottom="0.75" header="0.3" footer="0.3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I42"/>
  <sheetViews>
    <sheetView workbookViewId="0" topLeftCell="A10">
      <selection activeCell="J9" sqref="J9"/>
    </sheetView>
  </sheetViews>
  <sheetFormatPr defaultColWidth="8.8515625" defaultRowHeight="15"/>
  <cols>
    <col min="1" max="5" width="8.8515625" style="1" customWidth="1"/>
    <col min="6" max="6" width="8.28125" style="1" customWidth="1"/>
    <col min="7" max="7" width="8.421875" style="1" customWidth="1"/>
    <col min="8" max="8" width="11.421875" style="1" bestFit="1" customWidth="1"/>
    <col min="9" max="9" width="12.421875" style="1" customWidth="1"/>
  </cols>
  <sheetData>
    <row r="1" spans="1:9" ht="30" customHeight="1">
      <c r="A1" s="42" t="s">
        <v>0</v>
      </c>
      <c r="B1" s="43"/>
      <c r="C1" s="43"/>
      <c r="D1" s="43"/>
      <c r="E1" s="43"/>
      <c r="F1" s="43"/>
      <c r="G1" s="43"/>
      <c r="H1" s="43"/>
      <c r="I1" s="44"/>
    </row>
    <row r="2" spans="1:9" ht="24.75" customHeight="1">
      <c r="A2" s="45" t="s">
        <v>1</v>
      </c>
      <c r="B2" s="46"/>
      <c r="C2" s="46" t="s">
        <v>2</v>
      </c>
      <c r="D2" s="46"/>
      <c r="E2" s="46"/>
      <c r="F2" s="46"/>
      <c r="G2" s="46"/>
      <c r="H2" s="46"/>
      <c r="I2" s="47"/>
    </row>
    <row r="3" spans="1:9" ht="145.5" customHeight="1">
      <c r="A3" s="58" t="s">
        <v>23</v>
      </c>
      <c r="B3" s="59"/>
      <c r="C3" s="50" t="s">
        <v>37</v>
      </c>
      <c r="D3" s="51"/>
      <c r="E3" s="51"/>
      <c r="F3" s="51"/>
      <c r="G3" s="51"/>
      <c r="H3" s="51"/>
      <c r="I3" s="52"/>
    </row>
    <row r="4" spans="1:9" ht="30" customHeight="1">
      <c r="A4" s="53"/>
      <c r="B4" s="54"/>
      <c r="C4" s="54"/>
      <c r="D4" s="54"/>
      <c r="E4" s="54"/>
      <c r="F4" s="57" t="s">
        <v>4</v>
      </c>
      <c r="G4" s="57" t="s">
        <v>5</v>
      </c>
      <c r="H4" s="5" t="s">
        <v>6</v>
      </c>
      <c r="I4" s="6" t="s">
        <v>3</v>
      </c>
    </row>
    <row r="5" spans="1:9" ht="13.5">
      <c r="A5" s="55"/>
      <c r="B5" s="56"/>
      <c r="C5" s="56"/>
      <c r="D5" s="56"/>
      <c r="E5" s="56"/>
      <c r="F5" s="57"/>
      <c r="G5" s="57"/>
      <c r="H5" s="7" t="s">
        <v>8</v>
      </c>
      <c r="I5" s="8" t="s">
        <v>8</v>
      </c>
    </row>
    <row r="6" spans="1:9" ht="24.75" customHeight="1">
      <c r="A6" s="26" t="s">
        <v>7</v>
      </c>
      <c r="B6" s="37"/>
      <c r="C6" s="37"/>
      <c r="D6" s="37"/>
      <c r="E6" s="37"/>
      <c r="F6" s="37"/>
      <c r="G6" s="37"/>
      <c r="H6" s="37"/>
      <c r="I6" s="38"/>
    </row>
    <row r="7" spans="1:9" ht="24.75" customHeight="1">
      <c r="A7" s="34" t="s">
        <v>32</v>
      </c>
      <c r="B7" s="35"/>
      <c r="C7" s="35"/>
      <c r="D7" s="35"/>
      <c r="E7" s="35"/>
      <c r="F7" s="16" t="s">
        <v>30</v>
      </c>
      <c r="G7" s="16">
        <v>1</v>
      </c>
      <c r="H7" s="10">
        <f>97/6</f>
        <v>16.166666666666668</v>
      </c>
      <c r="I7" s="11">
        <f>G7*H7</f>
        <v>16.166666666666668</v>
      </c>
    </row>
    <row r="8" spans="1:9" ht="24.75" customHeight="1">
      <c r="A8" s="34" t="s">
        <v>25</v>
      </c>
      <c r="B8" s="35"/>
      <c r="C8" s="35"/>
      <c r="D8" s="35"/>
      <c r="E8" s="35"/>
      <c r="F8" s="16" t="s">
        <v>33</v>
      </c>
      <c r="G8" s="23">
        <f>1.2*18.01*0.05/6</f>
        <v>0.18010000000000004</v>
      </c>
      <c r="H8" s="10">
        <v>2.9</v>
      </c>
      <c r="I8" s="11">
        <f>G8*H8</f>
        <v>0.5222900000000001</v>
      </c>
    </row>
    <row r="9" spans="1:9" ht="24.75" customHeight="1">
      <c r="A9" s="34" t="s">
        <v>28</v>
      </c>
      <c r="B9" s="35"/>
      <c r="C9" s="35"/>
      <c r="D9" s="35"/>
      <c r="E9" s="35"/>
      <c r="F9" s="16" t="s">
        <v>34</v>
      </c>
      <c r="G9" s="23">
        <f>1.05*0.17</f>
        <v>0.17850000000000002</v>
      </c>
      <c r="H9" s="10">
        <v>30</v>
      </c>
      <c r="I9" s="11">
        <f>G9*H9</f>
        <v>5.355</v>
      </c>
    </row>
    <row r="10" spans="1:9" ht="24.75" customHeight="1">
      <c r="A10" s="34" t="s">
        <v>9</v>
      </c>
      <c r="B10" s="35"/>
      <c r="C10" s="35"/>
      <c r="D10" s="35"/>
      <c r="E10" s="35"/>
      <c r="F10" s="39"/>
      <c r="G10" s="40"/>
      <c r="H10" s="41"/>
      <c r="I10" s="12">
        <f>SUM(I7:I9)</f>
        <v>22.04395666666667</v>
      </c>
    </row>
    <row r="11" spans="1:9" ht="24.75" customHeight="1">
      <c r="A11" s="26" t="s">
        <v>13</v>
      </c>
      <c r="B11" s="37"/>
      <c r="C11" s="37"/>
      <c r="D11" s="37"/>
      <c r="E11" s="37"/>
      <c r="F11" s="37"/>
      <c r="G11" s="37"/>
      <c r="H11" s="37"/>
      <c r="I11" s="38"/>
    </row>
    <row r="12" spans="1:9" ht="24.75" customHeight="1">
      <c r="A12" s="34" t="s">
        <v>10</v>
      </c>
      <c r="B12" s="35"/>
      <c r="C12" s="35"/>
      <c r="D12" s="35"/>
      <c r="E12" s="35"/>
      <c r="F12" s="16" t="s">
        <v>29</v>
      </c>
      <c r="G12" s="16">
        <v>0.25</v>
      </c>
      <c r="H12" s="10">
        <v>26</v>
      </c>
      <c r="I12" s="11">
        <f>G12*H12</f>
        <v>6.5</v>
      </c>
    </row>
    <row r="13" spans="1:9" ht="24.75" customHeight="1">
      <c r="A13" s="34" t="s">
        <v>11</v>
      </c>
      <c r="B13" s="35"/>
      <c r="C13" s="35"/>
      <c r="D13" s="35"/>
      <c r="E13" s="35"/>
      <c r="F13" s="16" t="s">
        <v>29</v>
      </c>
      <c r="G13" s="16">
        <v>0.25</v>
      </c>
      <c r="H13" s="10">
        <v>24.8</v>
      </c>
      <c r="I13" s="11">
        <f>G13*H13</f>
        <v>6.2</v>
      </c>
    </row>
    <row r="14" spans="1:9" ht="24.75" customHeight="1">
      <c r="A14" s="34" t="s">
        <v>12</v>
      </c>
      <c r="B14" s="35"/>
      <c r="C14" s="35"/>
      <c r="D14" s="35"/>
      <c r="E14" s="35"/>
      <c r="F14" s="35"/>
      <c r="G14" s="35"/>
      <c r="H14" s="35"/>
      <c r="I14" s="12">
        <f>SUM(I12:I13)</f>
        <v>12.7</v>
      </c>
    </row>
    <row r="15" spans="1:9" ht="24.75" customHeight="1">
      <c r="A15" s="26" t="s">
        <v>14</v>
      </c>
      <c r="B15" s="37"/>
      <c r="C15" s="37"/>
      <c r="D15" s="37"/>
      <c r="E15" s="37"/>
      <c r="F15" s="37"/>
      <c r="G15" s="37"/>
      <c r="H15" s="37"/>
      <c r="I15" s="38"/>
    </row>
    <row r="16" spans="1:9" ht="24.75" customHeight="1">
      <c r="A16" s="34" t="s">
        <v>27</v>
      </c>
      <c r="B16" s="35"/>
      <c r="C16" s="35"/>
      <c r="D16" s="35"/>
      <c r="E16" s="35"/>
      <c r="F16" s="16" t="s">
        <v>29</v>
      </c>
      <c r="G16" s="16">
        <v>0.1</v>
      </c>
      <c r="H16" s="10">
        <v>120</v>
      </c>
      <c r="I16" s="11">
        <f>G16*H16</f>
        <v>12</v>
      </c>
    </row>
    <row r="17" spans="1:9" s="4" customFormat="1" ht="24.75" customHeight="1">
      <c r="A17" s="34" t="s">
        <v>26</v>
      </c>
      <c r="B17" s="35"/>
      <c r="C17" s="35"/>
      <c r="D17" s="35"/>
      <c r="E17" s="35"/>
      <c r="F17" s="16" t="s">
        <v>35</v>
      </c>
      <c r="G17" s="14">
        <f>1.2*18.01*1.05/6</f>
        <v>3.7821000000000002</v>
      </c>
      <c r="H17" s="10">
        <v>0.4</v>
      </c>
      <c r="I17" s="15">
        <f>G17*H17</f>
        <v>1.5128400000000002</v>
      </c>
    </row>
    <row r="18" spans="1:9" ht="24.75" customHeight="1">
      <c r="A18" s="34" t="s">
        <v>15</v>
      </c>
      <c r="B18" s="35"/>
      <c r="C18" s="35"/>
      <c r="D18" s="35"/>
      <c r="E18" s="35"/>
      <c r="F18" s="35"/>
      <c r="G18" s="35"/>
      <c r="H18" s="35"/>
      <c r="I18" s="12">
        <f>SUM(I16:I17)</f>
        <v>13.51284</v>
      </c>
    </row>
    <row r="19" spans="1:9" ht="24.75" customHeight="1">
      <c r="A19" s="34" t="s">
        <v>16</v>
      </c>
      <c r="B19" s="35"/>
      <c r="C19" s="35"/>
      <c r="D19" s="35"/>
      <c r="E19" s="35"/>
      <c r="F19" s="36"/>
      <c r="G19" s="36"/>
      <c r="H19" s="36"/>
      <c r="I19" s="11">
        <f>I10+I14+I18</f>
        <v>48.25679666666667</v>
      </c>
    </row>
    <row r="20" spans="1:9" ht="24.75" customHeight="1">
      <c r="A20" s="26" t="s">
        <v>17</v>
      </c>
      <c r="B20" s="27"/>
      <c r="C20" s="27"/>
      <c r="D20" s="27"/>
      <c r="E20" s="27"/>
      <c r="F20" s="9" t="s">
        <v>18</v>
      </c>
      <c r="G20" s="9">
        <v>3.5</v>
      </c>
      <c r="H20" s="13">
        <f>I19</f>
        <v>48.25679666666667</v>
      </c>
      <c r="I20" s="17">
        <f>G20/100*H20</f>
        <v>1.6889878833333338</v>
      </c>
    </row>
    <row r="21" spans="1:9" ht="24.75" customHeight="1">
      <c r="A21" s="26" t="s">
        <v>19</v>
      </c>
      <c r="B21" s="27"/>
      <c r="C21" s="27"/>
      <c r="D21" s="27"/>
      <c r="E21" s="27"/>
      <c r="F21" s="18" t="s">
        <v>18</v>
      </c>
      <c r="G21" s="18">
        <v>13</v>
      </c>
      <c r="H21" s="19">
        <f>H20+I20</f>
        <v>49.945784550000006</v>
      </c>
      <c r="I21" s="20">
        <f>H21/100*G21</f>
        <v>6.492951991500001</v>
      </c>
    </row>
    <row r="22" spans="1:9" ht="24.75" customHeight="1">
      <c r="A22" s="28" t="s">
        <v>20</v>
      </c>
      <c r="B22" s="29"/>
      <c r="C22" s="29"/>
      <c r="D22" s="29"/>
      <c r="E22" s="29"/>
      <c r="F22" s="18"/>
      <c r="G22" s="18"/>
      <c r="H22" s="18"/>
      <c r="I22" s="20">
        <f>I10+I14+I18+I20+I21</f>
        <v>56.438736541500006</v>
      </c>
    </row>
    <row r="23" spans="1:9" ht="24.75" customHeight="1">
      <c r="A23" s="30" t="s">
        <v>21</v>
      </c>
      <c r="B23" s="31"/>
      <c r="C23" s="31"/>
      <c r="D23" s="31"/>
      <c r="E23" s="31"/>
      <c r="F23" s="18" t="s">
        <v>18</v>
      </c>
      <c r="G23" s="18">
        <v>10</v>
      </c>
      <c r="H23" s="19">
        <f>I22</f>
        <v>56.438736541500006</v>
      </c>
      <c r="I23" s="20">
        <f>G23/100*H23</f>
        <v>5.643873654150001</v>
      </c>
    </row>
    <row r="24" spans="1:9" ht="24.75" customHeight="1" thickBot="1">
      <c r="A24" s="32" t="s">
        <v>22</v>
      </c>
      <c r="B24" s="33"/>
      <c r="C24" s="33"/>
      <c r="D24" s="33"/>
      <c r="E24" s="33"/>
      <c r="F24" s="33"/>
      <c r="G24" s="33"/>
      <c r="H24" s="21" t="s">
        <v>24</v>
      </c>
      <c r="I24" s="22">
        <f>I10+I14+I18+I21+I23</f>
        <v>60.39362231231667</v>
      </c>
    </row>
    <row r="25" spans="1:9" ht="13.5">
      <c r="A25" s="2"/>
      <c r="B25" s="2"/>
      <c r="C25" s="2"/>
      <c r="D25" s="2"/>
      <c r="E25" s="2"/>
      <c r="F25" s="3"/>
      <c r="G25" s="3"/>
      <c r="H25" s="3"/>
      <c r="I25" s="3"/>
    </row>
    <row r="26" spans="1:9" ht="13.5">
      <c r="A26" s="2"/>
      <c r="B26" s="2"/>
      <c r="C26" s="2"/>
      <c r="D26" s="2"/>
      <c r="E26" s="2"/>
      <c r="F26" s="3"/>
      <c r="G26" s="3"/>
      <c r="H26" s="3"/>
      <c r="I26" s="3"/>
    </row>
    <row r="27" spans="1:9" ht="13.5">
      <c r="A27" s="2"/>
      <c r="B27" s="2"/>
      <c r="C27" s="2"/>
      <c r="D27" s="2"/>
      <c r="E27" s="2"/>
      <c r="F27" s="2"/>
      <c r="G27" s="2"/>
      <c r="H27" s="2"/>
      <c r="I27" s="2"/>
    </row>
    <row r="28" spans="1:9" ht="13.5">
      <c r="A28" s="2"/>
      <c r="B28" s="2"/>
      <c r="C28" s="2"/>
      <c r="D28" s="2"/>
      <c r="E28" s="2"/>
      <c r="F28" s="2"/>
      <c r="G28" s="2"/>
      <c r="H28" s="2"/>
      <c r="I28" s="2"/>
    </row>
    <row r="29" spans="1:9" ht="13.5">
      <c r="A29" s="2"/>
      <c r="B29" s="2"/>
      <c r="C29" s="2"/>
      <c r="D29" s="2"/>
      <c r="E29" s="2"/>
      <c r="F29" s="2"/>
      <c r="G29" s="2"/>
      <c r="H29" s="2"/>
      <c r="I29" s="2"/>
    </row>
    <row r="30" spans="1:9" ht="13.5">
      <c r="A30" s="2"/>
      <c r="B30" s="2"/>
      <c r="C30" s="2"/>
      <c r="D30" s="2"/>
      <c r="E30" s="2"/>
      <c r="F30" s="2"/>
      <c r="G30" s="2"/>
      <c r="H30" s="2"/>
      <c r="I30" s="2"/>
    </row>
    <row r="31" spans="1:9" ht="13.5">
      <c r="A31" s="2"/>
      <c r="B31" s="2"/>
      <c r="C31" s="2"/>
      <c r="D31" s="2"/>
      <c r="E31" s="2"/>
      <c r="F31" s="2"/>
      <c r="G31" s="2"/>
      <c r="H31" s="2"/>
      <c r="I31" s="2"/>
    </row>
    <row r="32" spans="1:9" ht="13.5">
      <c r="A32" s="2"/>
      <c r="B32" s="2"/>
      <c r="C32" s="2"/>
      <c r="D32" s="2"/>
      <c r="E32" s="2"/>
      <c r="F32" s="2"/>
      <c r="G32" s="2"/>
      <c r="H32" s="2"/>
      <c r="I32" s="2"/>
    </row>
    <row r="33" spans="1:9" ht="13.5">
      <c r="A33" s="2"/>
      <c r="B33" s="2"/>
      <c r="C33" s="2"/>
      <c r="D33" s="2"/>
      <c r="E33" s="2"/>
      <c r="F33" s="2"/>
      <c r="G33" s="2"/>
      <c r="H33" s="2"/>
      <c r="I33" s="2"/>
    </row>
    <row r="34" spans="1:9" ht="13.5">
      <c r="A34" s="2"/>
      <c r="B34" s="2"/>
      <c r="C34" s="2"/>
      <c r="D34" s="2"/>
      <c r="E34" s="2"/>
      <c r="F34" s="2"/>
      <c r="G34" s="2"/>
      <c r="H34" s="2"/>
      <c r="I34" s="2"/>
    </row>
    <row r="35" spans="1:9" ht="13.5">
      <c r="A35" s="2"/>
      <c r="B35" s="2"/>
      <c r="C35" s="2"/>
      <c r="D35" s="2"/>
      <c r="E35" s="2"/>
      <c r="F35" s="2"/>
      <c r="G35" s="2"/>
      <c r="H35" s="2"/>
      <c r="I35" s="2"/>
    </row>
    <row r="36" spans="1:9" ht="13.5">
      <c r="A36" s="2"/>
      <c r="B36" s="2"/>
      <c r="C36" s="2"/>
      <c r="D36" s="2"/>
      <c r="E36" s="2"/>
      <c r="F36" s="2"/>
      <c r="G36" s="2"/>
      <c r="H36" s="2"/>
      <c r="I36" s="2"/>
    </row>
    <row r="37" spans="1:9" ht="13.5">
      <c r="A37" s="2"/>
      <c r="B37" s="2"/>
      <c r="C37" s="2"/>
      <c r="D37" s="2"/>
      <c r="E37" s="2"/>
      <c r="F37" s="2"/>
      <c r="G37" s="2"/>
      <c r="H37" s="2"/>
      <c r="I37" s="2"/>
    </row>
    <row r="38" spans="1:9" ht="13.5">
      <c r="A38" s="2"/>
      <c r="B38" s="2"/>
      <c r="C38" s="2"/>
      <c r="D38" s="2"/>
      <c r="E38" s="2"/>
      <c r="F38" s="2"/>
      <c r="G38" s="2"/>
      <c r="H38" s="2"/>
      <c r="I38" s="2"/>
    </row>
    <row r="39" spans="1:9" ht="13.5">
      <c r="A39" s="2"/>
      <c r="B39" s="2"/>
      <c r="C39" s="2"/>
      <c r="D39" s="2"/>
      <c r="E39" s="2"/>
      <c r="F39" s="2"/>
      <c r="G39" s="2"/>
      <c r="H39" s="2"/>
      <c r="I39" s="2"/>
    </row>
    <row r="40" spans="1:9" ht="13.5">
      <c r="A40" s="2"/>
      <c r="B40" s="2"/>
      <c r="C40" s="2"/>
      <c r="D40" s="2"/>
      <c r="E40" s="2"/>
      <c r="F40" s="2"/>
      <c r="G40" s="2"/>
      <c r="H40" s="2"/>
      <c r="I40" s="2"/>
    </row>
    <row r="41" spans="1:9" ht="13.5">
      <c r="A41" s="2"/>
      <c r="B41" s="2"/>
      <c r="C41" s="2"/>
      <c r="D41" s="2"/>
      <c r="E41" s="2"/>
      <c r="F41" s="2"/>
      <c r="G41" s="2"/>
      <c r="H41" s="2"/>
      <c r="I41" s="2"/>
    </row>
    <row r="42" spans="1:9" ht="13.5">
      <c r="A42" s="2"/>
      <c r="B42" s="2"/>
      <c r="C42" s="2"/>
      <c r="D42" s="2"/>
      <c r="E42" s="2"/>
      <c r="F42" s="2"/>
      <c r="G42" s="2"/>
      <c r="H42" s="2"/>
      <c r="I42" s="2"/>
    </row>
  </sheetData>
  <sheetProtection/>
  <mergeCells count="31">
    <mergeCell ref="A20:E20"/>
    <mergeCell ref="A21:E21"/>
    <mergeCell ref="A22:E22"/>
    <mergeCell ref="A23:E23"/>
    <mergeCell ref="A24:G24"/>
    <mergeCell ref="A16:E16"/>
    <mergeCell ref="A17:E17"/>
    <mergeCell ref="A18:E18"/>
    <mergeCell ref="F18:H18"/>
    <mergeCell ref="A19:E19"/>
    <mergeCell ref="F19:H19"/>
    <mergeCell ref="A15:I15"/>
    <mergeCell ref="A6:I6"/>
    <mergeCell ref="A7:E7"/>
    <mergeCell ref="A8:E8"/>
    <mergeCell ref="A9:E9"/>
    <mergeCell ref="A10:E10"/>
    <mergeCell ref="F10:H10"/>
    <mergeCell ref="A11:I11"/>
    <mergeCell ref="A12:E12"/>
    <mergeCell ref="A13:E13"/>
    <mergeCell ref="A14:E14"/>
    <mergeCell ref="F14:H14"/>
    <mergeCell ref="A4:E5"/>
    <mergeCell ref="F4:F5"/>
    <mergeCell ref="G4:G5"/>
    <mergeCell ref="A1:I1"/>
    <mergeCell ref="A2:B2"/>
    <mergeCell ref="C2:I2"/>
    <mergeCell ref="A3:B3"/>
    <mergeCell ref="C3:I3"/>
  </mergeCells>
  <printOptions/>
  <pageMargins left="0.7" right="0.7" top="0.75" bottom="0.75" header="0.3" footer="0.3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I42"/>
  <sheetViews>
    <sheetView workbookViewId="0" topLeftCell="A13">
      <selection activeCell="F10" sqref="F10:H10"/>
    </sheetView>
  </sheetViews>
  <sheetFormatPr defaultColWidth="8.8515625" defaultRowHeight="15"/>
  <cols>
    <col min="1" max="5" width="8.8515625" style="1" customWidth="1"/>
    <col min="6" max="6" width="8.28125" style="1" customWidth="1"/>
    <col min="7" max="7" width="8.421875" style="1" customWidth="1"/>
    <col min="8" max="8" width="11.421875" style="1" bestFit="1" customWidth="1"/>
    <col min="9" max="9" width="12.421875" style="1" customWidth="1"/>
  </cols>
  <sheetData>
    <row r="1" spans="1:9" ht="30" customHeight="1">
      <c r="A1" s="42" t="s">
        <v>0</v>
      </c>
      <c r="B1" s="43"/>
      <c r="C1" s="43"/>
      <c r="D1" s="43"/>
      <c r="E1" s="43"/>
      <c r="F1" s="43"/>
      <c r="G1" s="43"/>
      <c r="H1" s="43"/>
      <c r="I1" s="44"/>
    </row>
    <row r="2" spans="1:9" ht="24.75" customHeight="1">
      <c r="A2" s="45" t="s">
        <v>1</v>
      </c>
      <c r="B2" s="46"/>
      <c r="C2" s="46" t="s">
        <v>2</v>
      </c>
      <c r="D2" s="46"/>
      <c r="E2" s="46"/>
      <c r="F2" s="46"/>
      <c r="G2" s="46"/>
      <c r="H2" s="46"/>
      <c r="I2" s="47"/>
    </row>
    <row r="3" spans="1:9" ht="145.5" customHeight="1">
      <c r="A3" s="58" t="s">
        <v>23</v>
      </c>
      <c r="B3" s="59"/>
      <c r="C3" s="50" t="s">
        <v>41</v>
      </c>
      <c r="D3" s="51"/>
      <c r="E3" s="51"/>
      <c r="F3" s="51"/>
      <c r="G3" s="51"/>
      <c r="H3" s="51"/>
      <c r="I3" s="52"/>
    </row>
    <row r="4" spans="1:9" ht="30" customHeight="1">
      <c r="A4" s="53"/>
      <c r="B4" s="54"/>
      <c r="C4" s="54"/>
      <c r="D4" s="54"/>
      <c r="E4" s="54"/>
      <c r="F4" s="57" t="s">
        <v>4</v>
      </c>
      <c r="G4" s="57" t="s">
        <v>5</v>
      </c>
      <c r="H4" s="5" t="s">
        <v>6</v>
      </c>
      <c r="I4" s="6" t="s">
        <v>3</v>
      </c>
    </row>
    <row r="5" spans="1:9" ht="13.5">
      <c r="A5" s="55"/>
      <c r="B5" s="56"/>
      <c r="C5" s="56"/>
      <c r="D5" s="56"/>
      <c r="E5" s="56"/>
      <c r="F5" s="57"/>
      <c r="G5" s="57"/>
      <c r="H5" s="7" t="s">
        <v>8</v>
      </c>
      <c r="I5" s="8" t="s">
        <v>8</v>
      </c>
    </row>
    <row r="6" spans="1:9" ht="24.75" customHeight="1">
      <c r="A6" s="26" t="s">
        <v>7</v>
      </c>
      <c r="B6" s="37"/>
      <c r="C6" s="37"/>
      <c r="D6" s="37"/>
      <c r="E6" s="37"/>
      <c r="F6" s="37"/>
      <c r="G6" s="37"/>
      <c r="H6" s="37"/>
      <c r="I6" s="38"/>
    </row>
    <row r="7" spans="1:9" ht="24.75" customHeight="1">
      <c r="A7" s="34" t="s">
        <v>40</v>
      </c>
      <c r="B7" s="35"/>
      <c r="C7" s="35"/>
      <c r="D7" s="35"/>
      <c r="E7" s="35"/>
      <c r="F7" s="16" t="s">
        <v>30</v>
      </c>
      <c r="G7" s="16">
        <v>1</v>
      </c>
      <c r="H7" s="10">
        <f>103.9/6</f>
        <v>17.316666666666666</v>
      </c>
      <c r="I7" s="11">
        <f>G7*H7</f>
        <v>17.316666666666666</v>
      </c>
    </row>
    <row r="8" spans="1:9" ht="24.75" customHeight="1">
      <c r="A8" s="34" t="s">
        <v>25</v>
      </c>
      <c r="B8" s="35"/>
      <c r="C8" s="35"/>
      <c r="D8" s="35"/>
      <c r="E8" s="35"/>
      <c r="F8" s="16" t="s">
        <v>33</v>
      </c>
      <c r="G8" s="23">
        <f>1.2*20*0.05/6</f>
        <v>0.20000000000000004</v>
      </c>
      <c r="H8" s="10">
        <v>2.9</v>
      </c>
      <c r="I8" s="11">
        <f>G8*H8</f>
        <v>0.5800000000000001</v>
      </c>
    </row>
    <row r="9" spans="1:9" ht="24.75" customHeight="1">
      <c r="A9" s="34" t="s">
        <v>28</v>
      </c>
      <c r="B9" s="35"/>
      <c r="C9" s="35"/>
      <c r="D9" s="35"/>
      <c r="E9" s="35"/>
      <c r="F9" s="16" t="s">
        <v>34</v>
      </c>
      <c r="G9" s="23">
        <f>1.05*0.23</f>
        <v>0.24150000000000002</v>
      </c>
      <c r="H9" s="10">
        <v>30</v>
      </c>
      <c r="I9" s="11">
        <f>G9*H9</f>
        <v>7.245000000000001</v>
      </c>
    </row>
    <row r="10" spans="1:9" ht="24.75" customHeight="1">
      <c r="A10" s="34" t="s">
        <v>9</v>
      </c>
      <c r="B10" s="35"/>
      <c r="C10" s="35"/>
      <c r="D10" s="35"/>
      <c r="E10" s="35"/>
      <c r="F10" s="39"/>
      <c r="G10" s="40"/>
      <c r="H10" s="41"/>
      <c r="I10" s="12">
        <f>SUM(I7:I9)</f>
        <v>25.14166666666667</v>
      </c>
    </row>
    <row r="11" spans="1:9" ht="24.75" customHeight="1">
      <c r="A11" s="26" t="s">
        <v>13</v>
      </c>
      <c r="B11" s="37"/>
      <c r="C11" s="37"/>
      <c r="D11" s="37"/>
      <c r="E11" s="37"/>
      <c r="F11" s="37"/>
      <c r="G11" s="37"/>
      <c r="H11" s="37"/>
      <c r="I11" s="38"/>
    </row>
    <row r="12" spans="1:9" ht="24.75" customHeight="1">
      <c r="A12" s="34" t="s">
        <v>10</v>
      </c>
      <c r="B12" s="35"/>
      <c r="C12" s="35"/>
      <c r="D12" s="35"/>
      <c r="E12" s="35"/>
      <c r="F12" s="16" t="s">
        <v>29</v>
      </c>
      <c r="G12" s="16">
        <v>0.25</v>
      </c>
      <c r="H12" s="10">
        <v>26</v>
      </c>
      <c r="I12" s="11">
        <f>G12*H12</f>
        <v>6.5</v>
      </c>
    </row>
    <row r="13" spans="1:9" ht="24.75" customHeight="1">
      <c r="A13" s="34" t="s">
        <v>11</v>
      </c>
      <c r="B13" s="35"/>
      <c r="C13" s="35"/>
      <c r="D13" s="35"/>
      <c r="E13" s="35"/>
      <c r="F13" s="16" t="s">
        <v>29</v>
      </c>
      <c r="G13" s="16">
        <v>0.25</v>
      </c>
      <c r="H13" s="10">
        <v>24.8</v>
      </c>
      <c r="I13" s="11">
        <f>G13*H13</f>
        <v>6.2</v>
      </c>
    </row>
    <row r="14" spans="1:9" ht="24.75" customHeight="1">
      <c r="A14" s="34" t="s">
        <v>12</v>
      </c>
      <c r="B14" s="35"/>
      <c r="C14" s="35"/>
      <c r="D14" s="35"/>
      <c r="E14" s="35"/>
      <c r="F14" s="35"/>
      <c r="G14" s="35"/>
      <c r="H14" s="35"/>
      <c r="I14" s="12">
        <f>SUM(I12:I13)</f>
        <v>12.7</v>
      </c>
    </row>
    <row r="15" spans="1:9" ht="24.75" customHeight="1">
      <c r="A15" s="26" t="s">
        <v>14</v>
      </c>
      <c r="B15" s="37"/>
      <c r="C15" s="37"/>
      <c r="D15" s="37"/>
      <c r="E15" s="37"/>
      <c r="F15" s="37"/>
      <c r="G15" s="37"/>
      <c r="H15" s="37"/>
      <c r="I15" s="38"/>
    </row>
    <row r="16" spans="1:9" ht="24.75" customHeight="1">
      <c r="A16" s="34" t="s">
        <v>27</v>
      </c>
      <c r="B16" s="35"/>
      <c r="C16" s="35"/>
      <c r="D16" s="35"/>
      <c r="E16" s="35"/>
      <c r="F16" s="16" t="s">
        <v>29</v>
      </c>
      <c r="G16" s="16">
        <v>0.1</v>
      </c>
      <c r="H16" s="10">
        <v>120</v>
      </c>
      <c r="I16" s="11">
        <f>G16*H16</f>
        <v>12</v>
      </c>
    </row>
    <row r="17" spans="1:9" s="4" customFormat="1" ht="24.75" customHeight="1">
      <c r="A17" s="34" t="s">
        <v>26</v>
      </c>
      <c r="B17" s="35"/>
      <c r="C17" s="35"/>
      <c r="D17" s="35"/>
      <c r="E17" s="35"/>
      <c r="F17" s="16" t="s">
        <v>35</v>
      </c>
      <c r="G17" s="14">
        <f>1.2*20*1.05/6</f>
        <v>4.2</v>
      </c>
      <c r="H17" s="10">
        <v>0.4</v>
      </c>
      <c r="I17" s="15">
        <f>G17*H17</f>
        <v>1.6800000000000002</v>
      </c>
    </row>
    <row r="18" spans="1:9" ht="24.75" customHeight="1">
      <c r="A18" s="34" t="s">
        <v>15</v>
      </c>
      <c r="B18" s="35"/>
      <c r="C18" s="35"/>
      <c r="D18" s="35"/>
      <c r="E18" s="35"/>
      <c r="F18" s="35"/>
      <c r="G18" s="35"/>
      <c r="H18" s="35"/>
      <c r="I18" s="12">
        <f>SUM(I16:I17)</f>
        <v>13.68</v>
      </c>
    </row>
    <row r="19" spans="1:9" ht="24.75" customHeight="1">
      <c r="A19" s="34" t="s">
        <v>16</v>
      </c>
      <c r="B19" s="35"/>
      <c r="C19" s="35"/>
      <c r="D19" s="35"/>
      <c r="E19" s="35"/>
      <c r="F19" s="36"/>
      <c r="G19" s="36"/>
      <c r="H19" s="36"/>
      <c r="I19" s="11">
        <f>I10+I14+I18</f>
        <v>51.52166666666667</v>
      </c>
    </row>
    <row r="20" spans="1:9" ht="24.75" customHeight="1">
      <c r="A20" s="26" t="s">
        <v>17</v>
      </c>
      <c r="B20" s="27"/>
      <c r="C20" s="27"/>
      <c r="D20" s="27"/>
      <c r="E20" s="27"/>
      <c r="F20" s="16" t="s">
        <v>18</v>
      </c>
      <c r="G20" s="16">
        <v>3.5</v>
      </c>
      <c r="H20" s="13">
        <f>I19</f>
        <v>51.52166666666667</v>
      </c>
      <c r="I20" s="17">
        <f>G20/100*H20</f>
        <v>1.8032583333333336</v>
      </c>
    </row>
    <row r="21" spans="1:9" ht="24.75" customHeight="1">
      <c r="A21" s="26" t="s">
        <v>19</v>
      </c>
      <c r="B21" s="27"/>
      <c r="C21" s="27"/>
      <c r="D21" s="27"/>
      <c r="E21" s="27"/>
      <c r="F21" s="18" t="s">
        <v>18</v>
      </c>
      <c r="G21" s="18">
        <v>13</v>
      </c>
      <c r="H21" s="19">
        <f>H20+I20</f>
        <v>53.324925</v>
      </c>
      <c r="I21" s="20">
        <f>H21/100*G21</f>
        <v>6.93224025</v>
      </c>
    </row>
    <row r="22" spans="1:9" ht="24.75" customHeight="1">
      <c r="A22" s="28" t="s">
        <v>20</v>
      </c>
      <c r="B22" s="29"/>
      <c r="C22" s="29"/>
      <c r="D22" s="29"/>
      <c r="E22" s="29"/>
      <c r="F22" s="18"/>
      <c r="G22" s="18"/>
      <c r="H22" s="18"/>
      <c r="I22" s="20">
        <f>I10+I14+I18+I20+I21</f>
        <v>60.25716525</v>
      </c>
    </row>
    <row r="23" spans="1:9" ht="24.75" customHeight="1">
      <c r="A23" s="30" t="s">
        <v>21</v>
      </c>
      <c r="B23" s="31"/>
      <c r="C23" s="31"/>
      <c r="D23" s="31"/>
      <c r="E23" s="31"/>
      <c r="F23" s="18" t="s">
        <v>18</v>
      </c>
      <c r="G23" s="18">
        <v>10</v>
      </c>
      <c r="H23" s="19">
        <f>I22</f>
        <v>60.25716525</v>
      </c>
      <c r="I23" s="20">
        <f>G23/100*H23</f>
        <v>6.025716525</v>
      </c>
    </row>
    <row r="24" spans="1:9" ht="24.75" customHeight="1" thickBot="1">
      <c r="A24" s="32" t="s">
        <v>22</v>
      </c>
      <c r="B24" s="33"/>
      <c r="C24" s="33"/>
      <c r="D24" s="33"/>
      <c r="E24" s="33"/>
      <c r="F24" s="33"/>
      <c r="G24" s="33"/>
      <c r="H24" s="21" t="s">
        <v>30</v>
      </c>
      <c r="I24" s="22">
        <f>I10+I14+I18+I21+I23</f>
        <v>64.47962344166666</v>
      </c>
    </row>
    <row r="25" spans="1:9" ht="13.5">
      <c r="A25" s="2"/>
      <c r="B25" s="2"/>
      <c r="C25" s="2"/>
      <c r="D25" s="2"/>
      <c r="E25" s="2"/>
      <c r="F25" s="3"/>
      <c r="G25" s="3"/>
      <c r="H25" s="3"/>
      <c r="I25" s="3"/>
    </row>
    <row r="26" spans="1:9" ht="13.5">
      <c r="A26" s="2"/>
      <c r="B26" s="2"/>
      <c r="C26" s="2"/>
      <c r="D26" s="2"/>
      <c r="E26" s="2"/>
      <c r="F26" s="3"/>
      <c r="G26" s="3"/>
      <c r="H26" s="3"/>
      <c r="I26" s="3"/>
    </row>
    <row r="27" spans="1:9" ht="13.5">
      <c r="A27" s="2"/>
      <c r="B27" s="2"/>
      <c r="C27" s="2"/>
      <c r="D27" s="2"/>
      <c r="E27" s="2"/>
      <c r="F27" s="2"/>
      <c r="G27" s="2"/>
      <c r="H27" s="2"/>
      <c r="I27" s="2"/>
    </row>
    <row r="28" spans="1:9" ht="13.5">
      <c r="A28" s="2"/>
      <c r="B28" s="2"/>
      <c r="C28" s="2"/>
      <c r="D28" s="2"/>
      <c r="E28" s="2"/>
      <c r="F28" s="2"/>
      <c r="G28" s="2"/>
      <c r="H28" s="2"/>
      <c r="I28" s="2"/>
    </row>
    <row r="29" spans="1:9" ht="13.5">
      <c r="A29" s="2"/>
      <c r="B29" s="2"/>
      <c r="C29" s="2"/>
      <c r="D29" s="2"/>
      <c r="E29" s="2"/>
      <c r="F29" s="2"/>
      <c r="G29" s="2"/>
      <c r="H29" s="2"/>
      <c r="I29" s="2"/>
    </row>
    <row r="30" spans="1:9" ht="13.5">
      <c r="A30" s="2"/>
      <c r="B30" s="2"/>
      <c r="C30" s="2"/>
      <c r="D30" s="2"/>
      <c r="E30" s="2"/>
      <c r="F30" s="2"/>
      <c r="G30" s="2"/>
      <c r="H30" s="2"/>
      <c r="I30" s="2"/>
    </row>
    <row r="31" spans="1:9" ht="13.5">
      <c r="A31" s="2"/>
      <c r="B31" s="2"/>
      <c r="C31" s="2"/>
      <c r="D31" s="2"/>
      <c r="E31" s="2"/>
      <c r="F31" s="2"/>
      <c r="G31" s="2"/>
      <c r="H31" s="2"/>
      <c r="I31" s="2"/>
    </row>
    <row r="32" spans="1:9" ht="13.5">
      <c r="A32" s="2"/>
      <c r="B32" s="2"/>
      <c r="C32" s="2"/>
      <c r="D32" s="2"/>
      <c r="E32" s="2"/>
      <c r="F32" s="2"/>
      <c r="G32" s="2"/>
      <c r="H32" s="2"/>
      <c r="I32" s="2"/>
    </row>
    <row r="33" spans="1:9" ht="13.5">
      <c r="A33" s="2"/>
      <c r="B33" s="2"/>
      <c r="C33" s="2"/>
      <c r="D33" s="2"/>
      <c r="E33" s="2"/>
      <c r="F33" s="2"/>
      <c r="G33" s="2"/>
      <c r="H33" s="2"/>
      <c r="I33" s="2"/>
    </row>
    <row r="34" spans="1:9" ht="13.5">
      <c r="A34" s="2"/>
      <c r="B34" s="2"/>
      <c r="C34" s="2"/>
      <c r="D34" s="2"/>
      <c r="E34" s="2"/>
      <c r="F34" s="2"/>
      <c r="G34" s="2"/>
      <c r="H34" s="2"/>
      <c r="I34" s="2"/>
    </row>
    <row r="35" spans="1:9" ht="13.5">
      <c r="A35" s="2"/>
      <c r="B35" s="2"/>
      <c r="C35" s="2"/>
      <c r="D35" s="2"/>
      <c r="E35" s="2"/>
      <c r="F35" s="2"/>
      <c r="G35" s="2"/>
      <c r="H35" s="2"/>
      <c r="I35" s="2"/>
    </row>
    <row r="36" spans="1:9" ht="13.5">
      <c r="A36" s="2"/>
      <c r="B36" s="2"/>
      <c r="C36" s="2"/>
      <c r="D36" s="2"/>
      <c r="E36" s="2"/>
      <c r="F36" s="2"/>
      <c r="G36" s="2"/>
      <c r="H36" s="2"/>
      <c r="I36" s="2"/>
    </row>
    <row r="37" spans="1:9" ht="13.5">
      <c r="A37" s="2"/>
      <c r="B37" s="2"/>
      <c r="C37" s="2"/>
      <c r="D37" s="2"/>
      <c r="E37" s="2"/>
      <c r="F37" s="2"/>
      <c r="G37" s="2"/>
      <c r="H37" s="2"/>
      <c r="I37" s="2"/>
    </row>
    <row r="38" spans="1:9" ht="13.5">
      <c r="A38" s="2"/>
      <c r="B38" s="2"/>
      <c r="C38" s="2"/>
      <c r="D38" s="2"/>
      <c r="E38" s="2"/>
      <c r="F38" s="2"/>
      <c r="G38" s="2"/>
      <c r="H38" s="2"/>
      <c r="I38" s="2"/>
    </row>
    <row r="39" spans="1:9" ht="13.5">
      <c r="A39" s="2"/>
      <c r="B39" s="2"/>
      <c r="C39" s="2"/>
      <c r="D39" s="2"/>
      <c r="E39" s="2"/>
      <c r="F39" s="2"/>
      <c r="G39" s="2"/>
      <c r="H39" s="2"/>
      <c r="I39" s="2"/>
    </row>
    <row r="40" spans="1:9" ht="13.5">
      <c r="A40" s="2"/>
      <c r="B40" s="2"/>
      <c r="C40" s="2"/>
      <c r="D40" s="2"/>
      <c r="E40" s="2"/>
      <c r="F40" s="2"/>
      <c r="G40" s="2"/>
      <c r="H40" s="2"/>
      <c r="I40" s="2"/>
    </row>
    <row r="41" spans="1:9" ht="13.5">
      <c r="A41" s="2"/>
      <c r="B41" s="2"/>
      <c r="C41" s="2"/>
      <c r="D41" s="2"/>
      <c r="E41" s="2"/>
      <c r="F41" s="2"/>
      <c r="G41" s="2"/>
      <c r="H41" s="2"/>
      <c r="I41" s="2"/>
    </row>
    <row r="42" spans="1:9" ht="13.5">
      <c r="A42" s="2"/>
      <c r="B42" s="2"/>
      <c r="C42" s="2"/>
      <c r="D42" s="2"/>
      <c r="E42" s="2"/>
      <c r="F42" s="2"/>
      <c r="G42" s="2"/>
      <c r="H42" s="2"/>
      <c r="I42" s="2"/>
    </row>
  </sheetData>
  <sheetProtection/>
  <mergeCells count="31">
    <mergeCell ref="A4:E5"/>
    <mergeCell ref="F4:F5"/>
    <mergeCell ref="G4:G5"/>
    <mergeCell ref="A1:I1"/>
    <mergeCell ref="A2:B2"/>
    <mergeCell ref="C2:I2"/>
    <mergeCell ref="A3:B3"/>
    <mergeCell ref="C3:I3"/>
    <mergeCell ref="A15:I15"/>
    <mergeCell ref="A6:I6"/>
    <mergeCell ref="A7:E7"/>
    <mergeCell ref="A8:E8"/>
    <mergeCell ref="A9:E9"/>
    <mergeCell ref="A10:E10"/>
    <mergeCell ref="F10:H10"/>
    <mergeCell ref="A11:I11"/>
    <mergeCell ref="A12:E12"/>
    <mergeCell ref="A13:E13"/>
    <mergeCell ref="A14:E14"/>
    <mergeCell ref="F14:H14"/>
    <mergeCell ref="A16:E16"/>
    <mergeCell ref="A17:E17"/>
    <mergeCell ref="A18:E18"/>
    <mergeCell ref="F18:H18"/>
    <mergeCell ref="A19:E19"/>
    <mergeCell ref="F19:H19"/>
    <mergeCell ref="A20:E20"/>
    <mergeCell ref="A21:E21"/>
    <mergeCell ref="A22:E22"/>
    <mergeCell ref="A23:E23"/>
    <mergeCell ref="A24:G24"/>
  </mergeCells>
  <printOptions/>
  <pageMargins left="0.7" right="0.7" top="0.75" bottom="0.75" header="0.3" footer="0.3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I42"/>
  <sheetViews>
    <sheetView workbookViewId="0" topLeftCell="A13">
      <selection activeCell="O7" sqref="O7"/>
    </sheetView>
  </sheetViews>
  <sheetFormatPr defaultColWidth="8.8515625" defaultRowHeight="15"/>
  <cols>
    <col min="1" max="5" width="8.8515625" style="1" customWidth="1"/>
    <col min="6" max="6" width="8.28125" style="1" customWidth="1"/>
    <col min="7" max="7" width="8.421875" style="1" customWidth="1"/>
    <col min="8" max="8" width="11.421875" style="1" bestFit="1" customWidth="1"/>
    <col min="9" max="9" width="12.421875" style="1" customWidth="1"/>
  </cols>
  <sheetData>
    <row r="1" spans="1:9" ht="30" customHeight="1">
      <c r="A1" s="42" t="s">
        <v>0</v>
      </c>
      <c r="B1" s="43"/>
      <c r="C1" s="43"/>
      <c r="D1" s="43"/>
      <c r="E1" s="43"/>
      <c r="F1" s="43"/>
      <c r="G1" s="43"/>
      <c r="H1" s="43"/>
      <c r="I1" s="44"/>
    </row>
    <row r="2" spans="1:9" ht="24.75" customHeight="1">
      <c r="A2" s="45" t="s">
        <v>1</v>
      </c>
      <c r="B2" s="46"/>
      <c r="C2" s="46" t="s">
        <v>2</v>
      </c>
      <c r="D2" s="46"/>
      <c r="E2" s="46"/>
      <c r="F2" s="46"/>
      <c r="G2" s="46"/>
      <c r="H2" s="46"/>
      <c r="I2" s="47"/>
    </row>
    <row r="3" spans="1:9" ht="145.5" customHeight="1">
      <c r="A3" s="58" t="s">
        <v>23</v>
      </c>
      <c r="B3" s="59"/>
      <c r="C3" s="50" t="s">
        <v>45</v>
      </c>
      <c r="D3" s="51"/>
      <c r="E3" s="51"/>
      <c r="F3" s="51"/>
      <c r="G3" s="51"/>
      <c r="H3" s="51"/>
      <c r="I3" s="52"/>
    </row>
    <row r="4" spans="1:9" ht="30" customHeight="1">
      <c r="A4" s="53"/>
      <c r="B4" s="54"/>
      <c r="C4" s="54"/>
      <c r="D4" s="54"/>
      <c r="E4" s="54"/>
      <c r="F4" s="57" t="s">
        <v>4</v>
      </c>
      <c r="G4" s="57" t="s">
        <v>5</v>
      </c>
      <c r="H4" s="5" t="s">
        <v>6</v>
      </c>
      <c r="I4" s="6" t="s">
        <v>3</v>
      </c>
    </row>
    <row r="5" spans="1:9" ht="13.5">
      <c r="A5" s="55"/>
      <c r="B5" s="56"/>
      <c r="C5" s="56"/>
      <c r="D5" s="56"/>
      <c r="E5" s="56"/>
      <c r="F5" s="57"/>
      <c r="G5" s="57"/>
      <c r="H5" s="7" t="s">
        <v>8</v>
      </c>
      <c r="I5" s="8" t="s">
        <v>8</v>
      </c>
    </row>
    <row r="6" spans="1:9" ht="24.75" customHeight="1">
      <c r="A6" s="26" t="s">
        <v>7</v>
      </c>
      <c r="B6" s="37"/>
      <c r="C6" s="37"/>
      <c r="D6" s="37"/>
      <c r="E6" s="37"/>
      <c r="F6" s="37"/>
      <c r="G6" s="37"/>
      <c r="H6" s="37"/>
      <c r="I6" s="38"/>
    </row>
    <row r="7" spans="1:9" ht="24.75" customHeight="1">
      <c r="A7" s="34" t="s">
        <v>40</v>
      </c>
      <c r="B7" s="35"/>
      <c r="C7" s="35"/>
      <c r="D7" s="35"/>
      <c r="E7" s="35"/>
      <c r="F7" s="16" t="s">
        <v>30</v>
      </c>
      <c r="G7" s="16">
        <v>1</v>
      </c>
      <c r="H7" s="10">
        <f>114.8/6</f>
        <v>19.133333333333333</v>
      </c>
      <c r="I7" s="11">
        <f>G7*H7</f>
        <v>19.133333333333333</v>
      </c>
    </row>
    <row r="8" spans="1:9" ht="24.75" customHeight="1">
      <c r="A8" s="34" t="s">
        <v>25</v>
      </c>
      <c r="B8" s="35"/>
      <c r="C8" s="35"/>
      <c r="D8" s="35"/>
      <c r="E8" s="35"/>
      <c r="F8" s="16" t="s">
        <v>33</v>
      </c>
      <c r="G8" s="23">
        <f>1.2*22.4*0.05/6</f>
        <v>0.224</v>
      </c>
      <c r="H8" s="10">
        <v>2.9</v>
      </c>
      <c r="I8" s="11">
        <f>G8*H8</f>
        <v>0.6496</v>
      </c>
    </row>
    <row r="9" spans="1:9" ht="24.75" customHeight="1">
      <c r="A9" s="34" t="s">
        <v>28</v>
      </c>
      <c r="B9" s="35"/>
      <c r="C9" s="35"/>
      <c r="D9" s="35"/>
      <c r="E9" s="35"/>
      <c r="F9" s="16" t="s">
        <v>34</v>
      </c>
      <c r="G9" s="23">
        <f>1.05*0.3</f>
        <v>0.315</v>
      </c>
      <c r="H9" s="10">
        <v>30</v>
      </c>
      <c r="I9" s="11">
        <f>G9*H9</f>
        <v>9.45</v>
      </c>
    </row>
    <row r="10" spans="1:9" ht="24.75" customHeight="1">
      <c r="A10" s="34" t="s">
        <v>9</v>
      </c>
      <c r="B10" s="35"/>
      <c r="C10" s="35"/>
      <c r="D10" s="35"/>
      <c r="E10" s="35"/>
      <c r="F10" s="39"/>
      <c r="G10" s="40"/>
      <c r="H10" s="41"/>
      <c r="I10" s="12">
        <f>SUM(I7:I9)</f>
        <v>29.23293333333333</v>
      </c>
    </row>
    <row r="11" spans="1:9" ht="24.75" customHeight="1">
      <c r="A11" s="26" t="s">
        <v>13</v>
      </c>
      <c r="B11" s="37"/>
      <c r="C11" s="37"/>
      <c r="D11" s="37"/>
      <c r="E11" s="37"/>
      <c r="F11" s="37"/>
      <c r="G11" s="37"/>
      <c r="H11" s="37"/>
      <c r="I11" s="38"/>
    </row>
    <row r="12" spans="1:9" ht="24.75" customHeight="1">
      <c r="A12" s="34" t="s">
        <v>10</v>
      </c>
      <c r="B12" s="35"/>
      <c r="C12" s="35"/>
      <c r="D12" s="35"/>
      <c r="E12" s="35"/>
      <c r="F12" s="16" t="s">
        <v>29</v>
      </c>
      <c r="G12" s="16">
        <v>0.25</v>
      </c>
      <c r="H12" s="10">
        <v>26</v>
      </c>
      <c r="I12" s="11">
        <f>G12*H12</f>
        <v>6.5</v>
      </c>
    </row>
    <row r="13" spans="1:9" ht="24.75" customHeight="1">
      <c r="A13" s="34" t="s">
        <v>11</v>
      </c>
      <c r="B13" s="35"/>
      <c r="C13" s="35"/>
      <c r="D13" s="35"/>
      <c r="E13" s="35"/>
      <c r="F13" s="16" t="s">
        <v>29</v>
      </c>
      <c r="G13" s="16">
        <v>0.25</v>
      </c>
      <c r="H13" s="10">
        <v>24.8</v>
      </c>
      <c r="I13" s="11">
        <f>G13*H13</f>
        <v>6.2</v>
      </c>
    </row>
    <row r="14" spans="1:9" ht="24.75" customHeight="1">
      <c r="A14" s="34" t="s">
        <v>12</v>
      </c>
      <c r="B14" s="35"/>
      <c r="C14" s="35"/>
      <c r="D14" s="35"/>
      <c r="E14" s="35"/>
      <c r="F14" s="35"/>
      <c r="G14" s="35"/>
      <c r="H14" s="35"/>
      <c r="I14" s="12">
        <f>SUM(I12:I13)</f>
        <v>12.7</v>
      </c>
    </row>
    <row r="15" spans="1:9" ht="24.75" customHeight="1">
      <c r="A15" s="26" t="s">
        <v>14</v>
      </c>
      <c r="B15" s="37"/>
      <c r="C15" s="37"/>
      <c r="D15" s="37"/>
      <c r="E15" s="37"/>
      <c r="F15" s="37"/>
      <c r="G15" s="37"/>
      <c r="H15" s="37"/>
      <c r="I15" s="38"/>
    </row>
    <row r="16" spans="1:9" ht="24.75" customHeight="1">
      <c r="A16" s="34" t="s">
        <v>27</v>
      </c>
      <c r="B16" s="35"/>
      <c r="C16" s="35"/>
      <c r="D16" s="35"/>
      <c r="E16" s="35"/>
      <c r="F16" s="16" t="s">
        <v>29</v>
      </c>
      <c r="G16" s="16">
        <v>0.1</v>
      </c>
      <c r="H16" s="10">
        <v>120</v>
      </c>
      <c r="I16" s="11">
        <f>G16*H16</f>
        <v>12</v>
      </c>
    </row>
    <row r="17" spans="1:9" s="4" customFormat="1" ht="24.75" customHeight="1">
      <c r="A17" s="34" t="s">
        <v>26</v>
      </c>
      <c r="B17" s="35"/>
      <c r="C17" s="35"/>
      <c r="D17" s="35"/>
      <c r="E17" s="35"/>
      <c r="F17" s="16" t="s">
        <v>35</v>
      </c>
      <c r="G17" s="14">
        <f>1.2*22.4*1.05/6</f>
        <v>4.704</v>
      </c>
      <c r="H17" s="10">
        <v>0.4</v>
      </c>
      <c r="I17" s="15">
        <f>G17*H17</f>
        <v>1.8816</v>
      </c>
    </row>
    <row r="18" spans="1:9" ht="24.75" customHeight="1">
      <c r="A18" s="34" t="s">
        <v>15</v>
      </c>
      <c r="B18" s="35"/>
      <c r="C18" s="35"/>
      <c r="D18" s="35"/>
      <c r="E18" s="35"/>
      <c r="F18" s="35"/>
      <c r="G18" s="35"/>
      <c r="H18" s="35"/>
      <c r="I18" s="12">
        <f>SUM(I16:I17)</f>
        <v>13.8816</v>
      </c>
    </row>
    <row r="19" spans="1:9" ht="24.75" customHeight="1">
      <c r="A19" s="34" t="s">
        <v>16</v>
      </c>
      <c r="B19" s="35"/>
      <c r="C19" s="35"/>
      <c r="D19" s="35"/>
      <c r="E19" s="35"/>
      <c r="F19" s="36"/>
      <c r="G19" s="36"/>
      <c r="H19" s="36"/>
      <c r="I19" s="11">
        <f>I10+I14+I18</f>
        <v>55.81453333333333</v>
      </c>
    </row>
    <row r="20" spans="1:9" ht="24.75" customHeight="1">
      <c r="A20" s="26" t="s">
        <v>17</v>
      </c>
      <c r="B20" s="27"/>
      <c r="C20" s="27"/>
      <c r="D20" s="27"/>
      <c r="E20" s="27"/>
      <c r="F20" s="16" t="s">
        <v>18</v>
      </c>
      <c r="G20" s="16">
        <v>3.5</v>
      </c>
      <c r="H20" s="13">
        <f>I19</f>
        <v>55.81453333333333</v>
      </c>
      <c r="I20" s="17">
        <f>G20/100*H20</f>
        <v>1.9535086666666668</v>
      </c>
    </row>
    <row r="21" spans="1:9" ht="24.75" customHeight="1">
      <c r="A21" s="26" t="s">
        <v>19</v>
      </c>
      <c r="B21" s="27"/>
      <c r="C21" s="27"/>
      <c r="D21" s="27"/>
      <c r="E21" s="27"/>
      <c r="F21" s="18" t="s">
        <v>18</v>
      </c>
      <c r="G21" s="18">
        <v>13</v>
      </c>
      <c r="H21" s="19">
        <f>H20+I20</f>
        <v>57.768041999999994</v>
      </c>
      <c r="I21" s="20">
        <f>H21/100*G21</f>
        <v>7.509845459999999</v>
      </c>
    </row>
    <row r="22" spans="1:9" ht="24.75" customHeight="1">
      <c r="A22" s="28" t="s">
        <v>20</v>
      </c>
      <c r="B22" s="29"/>
      <c r="C22" s="29"/>
      <c r="D22" s="29"/>
      <c r="E22" s="29"/>
      <c r="F22" s="18"/>
      <c r="G22" s="18"/>
      <c r="H22" s="18"/>
      <c r="I22" s="20">
        <f>I10+I14+I18+I20+I21</f>
        <v>65.27788745999999</v>
      </c>
    </row>
    <row r="23" spans="1:9" ht="24.75" customHeight="1">
      <c r="A23" s="30" t="s">
        <v>21</v>
      </c>
      <c r="B23" s="31"/>
      <c r="C23" s="31"/>
      <c r="D23" s="31"/>
      <c r="E23" s="31"/>
      <c r="F23" s="18" t="s">
        <v>18</v>
      </c>
      <c r="G23" s="18">
        <v>10</v>
      </c>
      <c r="H23" s="19">
        <f>I22</f>
        <v>65.27788745999999</v>
      </c>
      <c r="I23" s="20">
        <f>G23/100*H23</f>
        <v>6.527788745999999</v>
      </c>
    </row>
    <row r="24" spans="1:9" ht="24.75" customHeight="1" thickBot="1">
      <c r="A24" s="32" t="s">
        <v>22</v>
      </c>
      <c r="B24" s="33"/>
      <c r="C24" s="33"/>
      <c r="D24" s="33"/>
      <c r="E24" s="33"/>
      <c r="F24" s="33"/>
      <c r="G24" s="33"/>
      <c r="H24" s="21" t="s">
        <v>30</v>
      </c>
      <c r="I24" s="22">
        <f>I10+I14+I18+I21+I23</f>
        <v>69.85216753933332</v>
      </c>
    </row>
    <row r="25" spans="1:9" ht="13.5">
      <c r="A25" s="2"/>
      <c r="B25" s="2"/>
      <c r="C25" s="2"/>
      <c r="D25" s="2"/>
      <c r="E25" s="2"/>
      <c r="F25" s="3"/>
      <c r="G25" s="3"/>
      <c r="H25" s="3"/>
      <c r="I25" s="3"/>
    </row>
    <row r="26" spans="1:9" ht="13.5">
      <c r="A26" s="2"/>
      <c r="B26" s="2"/>
      <c r="C26" s="2"/>
      <c r="D26" s="2"/>
      <c r="E26" s="2"/>
      <c r="F26" s="3"/>
      <c r="G26" s="3"/>
      <c r="H26" s="3"/>
      <c r="I26" s="3"/>
    </row>
    <row r="27" spans="1:9" ht="13.5">
      <c r="A27" s="2"/>
      <c r="B27" s="2"/>
      <c r="C27" s="2"/>
      <c r="D27" s="2"/>
      <c r="E27" s="2"/>
      <c r="F27" s="2"/>
      <c r="G27" s="2"/>
      <c r="H27" s="2"/>
      <c r="I27" s="2"/>
    </row>
    <row r="28" spans="1:9" ht="13.5">
      <c r="A28" s="2"/>
      <c r="B28" s="2"/>
      <c r="C28" s="2"/>
      <c r="D28" s="2"/>
      <c r="E28" s="2"/>
      <c r="F28" s="2"/>
      <c r="G28" s="2"/>
      <c r="H28" s="2"/>
      <c r="I28" s="2"/>
    </row>
    <row r="29" spans="1:9" ht="13.5">
      <c r="A29" s="2"/>
      <c r="B29" s="2"/>
      <c r="C29" s="2"/>
      <c r="D29" s="2"/>
      <c r="E29" s="2"/>
      <c r="F29" s="2"/>
      <c r="G29" s="2"/>
      <c r="H29" s="2"/>
      <c r="I29" s="2"/>
    </row>
    <row r="30" spans="1:9" ht="13.5">
      <c r="A30" s="2"/>
      <c r="B30" s="2"/>
      <c r="C30" s="2"/>
      <c r="D30" s="2"/>
      <c r="E30" s="2"/>
      <c r="F30" s="2"/>
      <c r="G30" s="2"/>
      <c r="H30" s="2"/>
      <c r="I30" s="2"/>
    </row>
    <row r="31" spans="1:9" ht="13.5">
      <c r="A31" s="2"/>
      <c r="B31" s="2"/>
      <c r="C31" s="2"/>
      <c r="D31" s="2"/>
      <c r="E31" s="2"/>
      <c r="F31" s="2"/>
      <c r="G31" s="2"/>
      <c r="H31" s="2"/>
      <c r="I31" s="2"/>
    </row>
    <row r="32" spans="1:9" ht="13.5">
      <c r="A32" s="2"/>
      <c r="B32" s="2"/>
      <c r="C32" s="2"/>
      <c r="D32" s="2"/>
      <c r="E32" s="2"/>
      <c r="F32" s="2"/>
      <c r="G32" s="2"/>
      <c r="H32" s="2"/>
      <c r="I32" s="2"/>
    </row>
    <row r="33" spans="1:9" ht="13.5">
      <c r="A33" s="2"/>
      <c r="B33" s="2"/>
      <c r="C33" s="2"/>
      <c r="D33" s="2"/>
      <c r="E33" s="2"/>
      <c r="F33" s="2"/>
      <c r="G33" s="2"/>
      <c r="H33" s="2"/>
      <c r="I33" s="2"/>
    </row>
    <row r="34" spans="1:9" ht="13.5">
      <c r="A34" s="2"/>
      <c r="B34" s="2"/>
      <c r="C34" s="2"/>
      <c r="D34" s="2"/>
      <c r="E34" s="2"/>
      <c r="F34" s="2"/>
      <c r="G34" s="2"/>
      <c r="H34" s="2"/>
      <c r="I34" s="2"/>
    </row>
    <row r="35" spans="1:9" ht="13.5">
      <c r="A35" s="2"/>
      <c r="B35" s="2"/>
      <c r="C35" s="2"/>
      <c r="D35" s="2"/>
      <c r="E35" s="2"/>
      <c r="F35" s="2"/>
      <c r="G35" s="2"/>
      <c r="H35" s="2"/>
      <c r="I35" s="2"/>
    </row>
    <row r="36" spans="1:9" ht="13.5">
      <c r="A36" s="2"/>
      <c r="B36" s="2"/>
      <c r="C36" s="2"/>
      <c r="D36" s="2"/>
      <c r="E36" s="2"/>
      <c r="F36" s="2"/>
      <c r="G36" s="2"/>
      <c r="H36" s="2"/>
      <c r="I36" s="2"/>
    </row>
    <row r="37" spans="1:9" ht="13.5">
      <c r="A37" s="2"/>
      <c r="B37" s="2"/>
      <c r="C37" s="2"/>
      <c r="D37" s="2"/>
      <c r="E37" s="2"/>
      <c r="F37" s="2"/>
      <c r="G37" s="2"/>
      <c r="H37" s="2"/>
      <c r="I37" s="2"/>
    </row>
    <row r="38" spans="1:9" ht="13.5">
      <c r="A38" s="2"/>
      <c r="B38" s="2"/>
      <c r="C38" s="2"/>
      <c r="D38" s="2"/>
      <c r="E38" s="2"/>
      <c r="F38" s="2"/>
      <c r="G38" s="2"/>
      <c r="H38" s="2"/>
      <c r="I38" s="2"/>
    </row>
    <row r="39" spans="1:9" ht="13.5">
      <c r="A39" s="2"/>
      <c r="B39" s="2"/>
      <c r="C39" s="2"/>
      <c r="D39" s="2"/>
      <c r="E39" s="2"/>
      <c r="F39" s="2"/>
      <c r="G39" s="2"/>
      <c r="H39" s="2"/>
      <c r="I39" s="2"/>
    </row>
    <row r="40" spans="1:9" ht="13.5">
      <c r="A40" s="2"/>
      <c r="B40" s="2"/>
      <c r="C40" s="2"/>
      <c r="D40" s="2"/>
      <c r="E40" s="2"/>
      <c r="F40" s="2"/>
      <c r="G40" s="2"/>
      <c r="H40" s="2"/>
      <c r="I40" s="2"/>
    </row>
    <row r="41" spans="1:9" ht="13.5">
      <c r="A41" s="2"/>
      <c r="B41" s="2"/>
      <c r="C41" s="2"/>
      <c r="D41" s="2"/>
      <c r="E41" s="2"/>
      <c r="F41" s="2"/>
      <c r="G41" s="2"/>
      <c r="H41" s="2"/>
      <c r="I41" s="2"/>
    </row>
    <row r="42" spans="1:9" ht="13.5">
      <c r="A42" s="2"/>
      <c r="B42" s="2"/>
      <c r="C42" s="2"/>
      <c r="D42" s="2"/>
      <c r="E42" s="2"/>
      <c r="F42" s="2"/>
      <c r="G42" s="2"/>
      <c r="H42" s="2"/>
      <c r="I42" s="2"/>
    </row>
  </sheetData>
  <sheetProtection/>
  <mergeCells count="31">
    <mergeCell ref="A4:E5"/>
    <mergeCell ref="F4:F5"/>
    <mergeCell ref="G4:G5"/>
    <mergeCell ref="A1:I1"/>
    <mergeCell ref="A2:B2"/>
    <mergeCell ref="C2:I2"/>
    <mergeCell ref="A3:B3"/>
    <mergeCell ref="C3:I3"/>
    <mergeCell ref="A15:I15"/>
    <mergeCell ref="A6:I6"/>
    <mergeCell ref="A7:E7"/>
    <mergeCell ref="A8:E8"/>
    <mergeCell ref="A9:E9"/>
    <mergeCell ref="A10:E10"/>
    <mergeCell ref="F10:H10"/>
    <mergeCell ref="A11:I11"/>
    <mergeCell ref="A12:E12"/>
    <mergeCell ref="A13:E13"/>
    <mergeCell ref="A14:E14"/>
    <mergeCell ref="F14:H14"/>
    <mergeCell ref="A16:E16"/>
    <mergeCell ref="A17:E17"/>
    <mergeCell ref="A18:E18"/>
    <mergeCell ref="F18:H18"/>
    <mergeCell ref="A19:E19"/>
    <mergeCell ref="F19:H19"/>
    <mergeCell ref="A20:E20"/>
    <mergeCell ref="A21:E21"/>
    <mergeCell ref="A22:E22"/>
    <mergeCell ref="A23:E23"/>
    <mergeCell ref="A24:G24"/>
  </mergeCell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AngeloMoffa</dc:creator>
  <cp:keywords/>
  <dc:description/>
  <cp:lastModifiedBy>imac</cp:lastModifiedBy>
  <cp:lastPrinted>2015-09-05T14:53:58Z</cp:lastPrinted>
  <dcterms:created xsi:type="dcterms:W3CDTF">2015-08-31T07:36:10Z</dcterms:created>
  <dcterms:modified xsi:type="dcterms:W3CDTF">2015-10-22T17:07:16Z</dcterms:modified>
  <cp:category/>
  <cp:version/>
  <cp:contentType/>
  <cp:contentStatus/>
</cp:coreProperties>
</file>