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7800" windowHeight="9340" activeTab="4"/>
  </bookViews>
  <sheets>
    <sheet name="6x8 2.70 f.z." sheetId="1" r:id="rId1"/>
    <sheet name="8x10 2.70 f.z. " sheetId="2" r:id="rId2"/>
    <sheet name="8x10 3,00 f.z. " sheetId="3" r:id="rId3"/>
    <sheet name="6x8 2.70 Zn-Al" sheetId="4" r:id="rId4"/>
    <sheet name="8x10 2.70 Zn-Al" sheetId="5" r:id="rId5"/>
    <sheet name="8x10 3,00 Zn-Al" sheetId="6" r:id="rId6"/>
    <sheet name="8x10 2.70 Zn-Al  e PVC" sheetId="7" r:id="rId7"/>
    <sheet name="maggiorazione faccia vista" sheetId="8" r:id="rId8"/>
    <sheet name="maggiorazione talee" sheetId="9" r:id="rId9"/>
    <sheet name="maggiorazione tasca rinverdita" sheetId="10" r:id="rId10"/>
  </sheets>
  <definedNames/>
  <calcPr fullCalcOnLoad="1"/>
</workbook>
</file>

<file path=xl/sharedStrings.xml><?xml version="1.0" encoding="utf-8"?>
<sst xmlns="http://schemas.openxmlformats.org/spreadsheetml/2006/main" count="388" uniqueCount="58">
  <si>
    <t>ANALISI PREZZO AGGIUNTIVO</t>
  </si>
  <si>
    <t>CODICE</t>
  </si>
  <si>
    <t>DESCRIZIONE</t>
  </si>
  <si>
    <t xml:space="preserve">prezzo totale </t>
  </si>
  <si>
    <t>Unità di misura</t>
  </si>
  <si>
    <t>Quantità</t>
  </si>
  <si>
    <t>Prezzo Unitario</t>
  </si>
  <si>
    <t>A) MATERIALI</t>
  </si>
  <si>
    <t>(euro)</t>
  </si>
  <si>
    <t>TOTALE MATERIALI</t>
  </si>
  <si>
    <t>Operaio Qualificato</t>
  </si>
  <si>
    <t>Operaio Comune</t>
  </si>
  <si>
    <t>TOTALE MANO D'OPERA</t>
  </si>
  <si>
    <t>B) MANO D'OPERA</t>
  </si>
  <si>
    <t>C) NOLI E TRASPORTI</t>
  </si>
  <si>
    <t>TOTALE NOLI E TRASPORTI</t>
  </si>
  <si>
    <t>TOTALE GENERALE (A+B+C)</t>
  </si>
  <si>
    <r>
      <t xml:space="preserve">D) COSTI DELLA SICUREZZA </t>
    </r>
    <r>
      <rPr>
        <sz val="10"/>
        <color indexed="8"/>
        <rFont val="Times New Roman"/>
        <family val="1"/>
      </rPr>
      <t>(% di A+B+C)</t>
    </r>
  </si>
  <si>
    <t>%</t>
  </si>
  <si>
    <r>
      <t xml:space="preserve">E) SPESE GENERALI </t>
    </r>
    <r>
      <rPr>
        <sz val="10"/>
        <color indexed="8"/>
        <rFont val="Times New Roman"/>
        <family val="1"/>
      </rPr>
      <t>(% di A+B+C+D)</t>
    </r>
  </si>
  <si>
    <t>PARZIALE A+B+C+D+E</t>
  </si>
  <si>
    <r>
      <t xml:space="preserve">F) UTILE D'IMPRESA </t>
    </r>
    <r>
      <rPr>
        <sz val="10"/>
        <color indexed="8"/>
        <rFont val="Times New Roman"/>
        <family val="1"/>
      </rPr>
      <t>(% di A+B+C+D+E)</t>
    </r>
  </si>
  <si>
    <t>TOTALE COMPESSIVO (A+B+C+D+E+F)</t>
  </si>
  <si>
    <t>NP_____</t>
  </si>
  <si>
    <t>Gabbioni a scatola</t>
  </si>
  <si>
    <t>mc</t>
  </si>
  <si>
    <t>kg</t>
  </si>
  <si>
    <t>Filo per legature e tirantature</t>
  </si>
  <si>
    <t>h/mc</t>
  </si>
  <si>
    <t>trasporto</t>
  </si>
  <si>
    <t>Kg/mc</t>
  </si>
  <si>
    <t>Nolo a caldo macchina operatrice</t>
  </si>
  <si>
    <r>
      <rPr>
        <b/>
        <sz val="10"/>
        <color indexed="8"/>
        <rFont val="Times New Roman"/>
        <family val="1"/>
      </rPr>
      <t>Gabbioni a scatola maglia 8x10 filo 2.70 mm a Forte Zincatura</t>
    </r>
    <r>
      <rPr>
        <sz val="10"/>
        <color indexed="8"/>
        <rFont val="Times New Roman"/>
        <family val="1"/>
      </rPr>
      <t xml:space="preserve">
Fornitura e posa di gabbioni marcati CE in rete metallica a doppia torsione con maglia esagonale tipo 8x10 in accordo con le “Linee guida per la redazione di Capitolati per l’impiego di rete metallica a doppia torsione” della Presidenza del Consiglio Superiore LL.PP. – Servizio tecnico centrale (voto n. 16 del  il 12 maggio 2006 dell’Assemblea Generale del Consiglio Superiore dei Lavori Pubblici)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</si>
  <si>
    <r>
      <rPr>
        <b/>
        <sz val="10"/>
        <color indexed="8"/>
        <rFont val="Times New Roman"/>
        <family val="1"/>
      </rPr>
      <t>Gabbioni a scatola maglia 8x10 filo 3.00 mm a Forte Zincatura</t>
    </r>
    <r>
      <rPr>
        <sz val="10"/>
        <color indexed="8"/>
        <rFont val="Times New Roman"/>
        <family val="1"/>
      </rPr>
      <t xml:space="preserve">
Fornitura e posa di gabbioni marcati CE in rete metallica a doppia torsione con maglia esagonale tipo 8x10 in accordo con le “Linee guida per la redazione di Capitolati per l’impiego di rete metallica a doppia torsione” della Presidenza del Consiglio Superiore LL.PP. – Servizio tecnico centrale (voto n. 16 del  il 12 maggio 2006 dell’Assemblea Generale del Consiglio Superiore dei Lavori Pubblici)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</si>
  <si>
    <r>
      <rPr>
        <b/>
        <sz val="10"/>
        <color indexed="8"/>
        <rFont val="Times New Roman"/>
        <family val="1"/>
      </rPr>
      <t>Gabbioni a scatola maglia 6x8 filo 2.70 mm in lega Zinco(95%)/Alluminio(5%)</t>
    </r>
    <r>
      <rPr>
        <sz val="10"/>
        <color indexed="8"/>
        <rFont val="Times New Roman"/>
        <family val="1"/>
      </rPr>
      <t xml:space="preserve">
Fornitura e posa di gabbioni marcati CE in rete metallica a doppia torsione con maglia esagonale tipo 6x8 in accordo con le “Linee Guida per la certificazione di idoneità tecnica all’impiego e l’utilizzo di prodotti in rete metallica a doppia torsione” approvate dal Consiglio Superiore LL.PP. (Parere n.69, reso nell’adunanza del 2 luglio 2013)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</si>
  <si>
    <r>
      <rPr>
        <b/>
        <sz val="10"/>
        <color indexed="8"/>
        <rFont val="Times New Roman"/>
        <family val="1"/>
      </rPr>
      <t>Gabbioni a scatola maglia 8x10 filo 2.70 mm in lega Zinco(95%)/Alluminio(5%)</t>
    </r>
    <r>
      <rPr>
        <sz val="10"/>
        <color indexed="8"/>
        <rFont val="Times New Roman"/>
        <family val="1"/>
      </rPr>
      <t xml:space="preserve">
Fornitura e posa di gabbioni marcati CE in rete metallica a doppia torsione con maglia esagonale tipo 8x10 in accordo con le “Linee Guida per la certificazione di idoneità tecnica all’impiego e l’utilizzo di prodotti in rete metallica a doppia torsione” approvate dal Consiglio Superiore LL.PP. (Parere n.69, reso nell’adunanza del 2 luglio 2013)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</si>
  <si>
    <r>
      <rPr>
        <b/>
        <sz val="10"/>
        <color indexed="8"/>
        <rFont val="Times New Roman"/>
        <family val="1"/>
      </rPr>
      <t>Gabbioni a scatola maglia 8x10 filo 3,00 mm in lega Zinco(95%)/Alluminio(5%)</t>
    </r>
    <r>
      <rPr>
        <sz val="10"/>
        <color indexed="8"/>
        <rFont val="Times New Roman"/>
        <family val="1"/>
      </rPr>
      <t xml:space="preserve">
Fornitura e posa di gabbioni marcati CE in rete metallica a doppia torsione con maglia esagonale tipo 8x10 in accordo con le “Linee Guida per la certificazione di idoneità tecnica all’impiego e l’utilizzo di prodotti in rete metallica a doppia torsione” approvate dal Consiglio Superiore LL.PP. (Parere n.69, reso nell’adunanza del 2 luglio 2013)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</si>
  <si>
    <r>
      <rPr>
        <b/>
        <sz val="10"/>
        <color indexed="8"/>
        <rFont val="Times New Roman"/>
        <family val="1"/>
      </rPr>
      <t>Gabbioni a scatola maglia 8x10 filo 2.70 mm in lega Zinco(95%)/Alluminio(5%) e PVC</t>
    </r>
    <r>
      <rPr>
        <sz val="10"/>
        <color indexed="8"/>
        <rFont val="Times New Roman"/>
        <family val="1"/>
      </rPr>
      <t xml:space="preserve">
Fornitura e posa di gabbioni marcati CE in rete metallica a doppia torsione con maglia esagonale tipo 8x10 in accordo con le “Linee Guida per la certificazione di idoneità tecnica all’impiego e l’utilizzo di prodotti in rete metallica a doppia torsione” approvate dal Consiglio Superiore LL.PP. (Parere n.69, reso nell’adunanza del 2 luglio 2013)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</si>
  <si>
    <t>Pietrame in cantiere</t>
  </si>
  <si>
    <t xml:space="preserve">Pietrame in cantiere </t>
  </si>
  <si>
    <t>Pietrame in cantiere in cantiere</t>
  </si>
  <si>
    <r>
      <rPr>
        <b/>
        <sz val="10"/>
        <color indexed="8"/>
        <rFont val="Times New Roman"/>
        <family val="1"/>
      </rPr>
      <t xml:space="preserve">Gabbioni a scatola </t>
    </r>
    <r>
      <rPr>
        <sz val="10"/>
        <color indexed="8"/>
        <rFont val="Times New Roman"/>
        <family val="1"/>
      </rPr>
      <t xml:space="preserve">
Sistemazione, in sito, del pietrame occorrente al riempimento dei gabbioni posto in opera con faccia a vista
</t>
    </r>
  </si>
  <si>
    <t>h/mq</t>
  </si>
  <si>
    <t>mq/ml</t>
  </si>
  <si>
    <t>Biostuoia in fibra di cocco</t>
  </si>
  <si>
    <t>Ritentore di fini (T.N.T.)</t>
  </si>
  <si>
    <t>mq</t>
  </si>
  <si>
    <t>Terreno Vegetale</t>
  </si>
  <si>
    <t>mc/ml</t>
  </si>
  <si>
    <t>Miscuglio di semi</t>
  </si>
  <si>
    <t>kg/ml</t>
  </si>
  <si>
    <t>ml</t>
  </si>
  <si>
    <r>
      <rPr>
        <b/>
        <sz val="10"/>
        <color indexed="8"/>
        <rFont val="Times New Roman"/>
        <family val="1"/>
      </rPr>
      <t xml:space="preserve">Gabbioni a scatola </t>
    </r>
    <r>
      <rPr>
        <sz val="10"/>
        <color indexed="8"/>
        <rFont val="Times New Roman"/>
        <family val="1"/>
      </rPr>
      <t xml:space="preserve">
Realizzazione di tasche vegetative eseguite con bio-stuoia o ritentore di fini equivalente da riempire con terreno vegetale e semi, al fine di ottenere un rinverdimento parziale o totale dell’opera, compreso ogni altro onere e magistero per consegnare il lavoro a perfetta regola d’arte
</t>
    </r>
  </si>
  <si>
    <r>
      <rPr>
        <b/>
        <sz val="10"/>
        <color indexed="8"/>
        <rFont val="Times New Roman"/>
        <family val="1"/>
      </rPr>
      <t xml:space="preserve">Gabbioni a scatola </t>
    </r>
    <r>
      <rPr>
        <sz val="10"/>
        <color indexed="8"/>
        <rFont val="Times New Roman"/>
        <family val="1"/>
      </rPr>
      <t xml:space="preserve">
Fornitura e posa in opera di talee di salice vivo, od altra specie legnosa, con alta capacità di propagazione vegetativa, (almeno cinque per mq di paramento in vista), ramaglia viva, piante di specie autoctone. Esse dovranno attraversare i gabbioni ed il terreno a tergo, per una profondità necessaria a garantirne la crescita. L’intervento potrà avvenire solo durante il periodo di riposo vegetativo
</t>
    </r>
  </si>
  <si>
    <t>Talee</t>
  </si>
  <si>
    <t>cad</t>
  </si>
  <si>
    <t>h</t>
  </si>
  <si>
    <r>
      <rPr>
        <b/>
        <sz val="10"/>
        <color indexed="8"/>
        <rFont val="Times New Roman"/>
        <family val="1"/>
      </rPr>
      <t>Gabbioni a scatola maglia 6x8 filo 2.70 mm a Forte Zincatura</t>
    </r>
    <r>
      <rPr>
        <sz val="10"/>
        <color indexed="8"/>
        <rFont val="Times New Roman"/>
        <family val="1"/>
      </rPr>
      <t xml:space="preserve">
Fornitura e posa di gabbioni marcati CE in rete metallica a doppia torsione con maglia esagonale tipo 6x8 in accordo con le “Linee guida per la redazione di Capitolati per l’impiego di rete metallica a doppia torsione” della Presidenza del Consiglio Superiore LL.PP. – Servizio tecnico centrale (voto n. 16 del  il 12 maggio 2006 dell’Assemblea Generale del Consiglio Superiore dei Lavori Pubblici) e con le UNI EN 10223-3 ... ... ... ... ...  La conformità dei prodotti dovrà essere certificata da un organismo notificato ai sensi della CPD 89/106 CEE o del CPR 305/2011, terzo ed indipendente, tramite certificato del controllo del processo di fabbrica CE. Il Sistema Qualità della ditta produttrice dovrà essere inoltre certificato in accordo alla ISO 9001:2008 da un organismo terzo indipendente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</si>
</sst>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quot;€&quot;\ * #,##0.00_-;_-&quot;€&quot;\ * &quot;-&quot;??_-;_-@_-"/>
    <numFmt numFmtId="165" formatCode="0.0"/>
  </numFmts>
  <fonts count="48">
    <font>
      <sz val="11"/>
      <color theme="1"/>
      <name val="Calibri"/>
      <family val="2"/>
    </font>
    <font>
      <sz val="12"/>
      <color indexed="8"/>
      <name val="Calibri"/>
      <family val="2"/>
    </font>
    <font>
      <sz val="11"/>
      <color indexed="8"/>
      <name val="Calibri"/>
      <family val="2"/>
    </font>
    <font>
      <b/>
      <sz val="11"/>
      <color indexed="8"/>
      <name val="Calibri"/>
      <family val="2"/>
    </font>
    <font>
      <b/>
      <sz val="11"/>
      <color indexed="8"/>
      <name val="Times New Roman"/>
      <family val="1"/>
    </font>
    <font>
      <sz val="10"/>
      <color indexed="8"/>
      <name val="Calibri"/>
      <family val="2"/>
    </font>
    <font>
      <sz val="11"/>
      <color indexed="8"/>
      <name val="Times New Roman"/>
      <family val="1"/>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sz val="10"/>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3" applyNumberFormat="0" applyAlignment="0" applyProtection="0"/>
    <xf numFmtId="0" fontId="30" fillId="28" borderId="1" applyNumberFormat="0" applyAlignment="0" applyProtection="0"/>
    <xf numFmtId="41" fontId="0" fillId="0" borderId="0" applyFon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0" fillId="31"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67">
    <xf numFmtId="0" fontId="0" fillId="0" borderId="0" xfId="0" applyFont="1" applyAlignment="1">
      <alignment/>
    </xf>
    <xf numFmtId="0" fontId="42" fillId="0" borderId="0" xfId="0" applyFont="1" applyAlignment="1">
      <alignment/>
    </xf>
    <xf numFmtId="0" fontId="43" fillId="0" borderId="0" xfId="0" applyFont="1" applyAlignment="1">
      <alignment/>
    </xf>
    <xf numFmtId="0" fontId="43" fillId="0" borderId="0" xfId="0" applyFont="1" applyAlignment="1">
      <alignment horizontal="center" vertical="center"/>
    </xf>
    <xf numFmtId="0" fontId="0" fillId="0" borderId="0" xfId="0" applyAlignment="1" applyProtection="1">
      <alignment/>
      <protection locked="0"/>
    </xf>
    <xf numFmtId="0" fontId="42" fillId="0" borderId="10" xfId="0" applyFont="1" applyBorder="1" applyAlignment="1" applyProtection="1">
      <alignment horizontal="center" vertical="center" wrapText="1"/>
      <protection/>
    </xf>
    <xf numFmtId="0" fontId="42" fillId="0" borderId="11" xfId="0" applyFont="1" applyBorder="1" applyAlignment="1" applyProtection="1">
      <alignment horizontal="center" vertical="center" wrapText="1"/>
      <protection/>
    </xf>
    <xf numFmtId="0" fontId="42" fillId="0" borderId="12" xfId="0" applyFont="1" applyBorder="1" applyAlignment="1" applyProtection="1">
      <alignment horizontal="center" vertical="center"/>
      <protection/>
    </xf>
    <xf numFmtId="0" fontId="42" fillId="0" borderId="13" xfId="0" applyFont="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164" fontId="43" fillId="0" borderId="14" xfId="58" applyFont="1" applyFill="1" applyBorder="1" applyAlignment="1" applyProtection="1">
      <alignment horizontal="center" vertical="center"/>
      <protection/>
    </xf>
    <xf numFmtId="164" fontId="43" fillId="0" borderId="15" xfId="0" applyNumberFormat="1" applyFont="1" applyFill="1" applyBorder="1" applyAlignment="1" applyProtection="1">
      <alignment horizontal="center" vertical="center"/>
      <protection/>
    </xf>
    <xf numFmtId="164" fontId="44" fillId="0" borderId="15" xfId="0" applyNumberFormat="1" applyFont="1" applyFill="1" applyBorder="1" applyAlignment="1" applyProtection="1">
      <alignment horizontal="center" vertical="center"/>
      <protection/>
    </xf>
    <xf numFmtId="164" fontId="43" fillId="0" borderId="14" xfId="0" applyNumberFormat="1" applyFont="1" applyFill="1" applyBorder="1" applyAlignment="1" applyProtection="1">
      <alignment vertical="center"/>
      <protection/>
    </xf>
    <xf numFmtId="165" fontId="43" fillId="0" borderId="14" xfId="0" applyNumberFormat="1" applyFont="1" applyFill="1" applyBorder="1" applyAlignment="1" applyProtection="1">
      <alignment horizontal="center" vertical="center"/>
      <protection/>
    </xf>
    <xf numFmtId="164" fontId="43" fillId="0" borderId="15" xfId="58"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164" fontId="44" fillId="0" borderId="15" xfId="0" applyNumberFormat="1" applyFont="1" applyFill="1" applyBorder="1" applyAlignment="1" applyProtection="1">
      <alignment vertical="center"/>
      <protection/>
    </xf>
    <xf numFmtId="0" fontId="43" fillId="0" borderId="14" xfId="0" applyFont="1" applyBorder="1" applyAlignment="1" applyProtection="1">
      <alignment horizontal="center" vertical="center"/>
      <protection/>
    </xf>
    <xf numFmtId="164" fontId="43" fillId="0" borderId="14" xfId="0" applyNumberFormat="1" applyFont="1" applyBorder="1" applyAlignment="1" applyProtection="1">
      <alignment horizontal="center" vertical="center"/>
      <protection/>
    </xf>
    <xf numFmtId="164" fontId="44" fillId="0" borderId="15" xfId="0" applyNumberFormat="1" applyFont="1" applyBorder="1" applyAlignment="1" applyProtection="1">
      <alignment horizontal="center" vertical="center"/>
      <protection/>
    </xf>
    <xf numFmtId="0" fontId="43" fillId="0" borderId="16" xfId="0" applyFont="1" applyBorder="1" applyAlignment="1" applyProtection="1">
      <alignment horizontal="center" vertical="center"/>
      <protection/>
    </xf>
    <xf numFmtId="164" fontId="44" fillId="0" borderId="17" xfId="0" applyNumberFormat="1" applyFont="1" applyBorder="1" applyAlignment="1" applyProtection="1">
      <alignment horizontal="center" vertical="center"/>
      <protection/>
    </xf>
    <xf numFmtId="2" fontId="43" fillId="0" borderId="14" xfId="0" applyNumberFormat="1" applyFont="1" applyFill="1" applyBorder="1" applyAlignment="1" applyProtection="1">
      <alignment horizontal="center" vertical="center"/>
      <protection/>
    </xf>
    <xf numFmtId="0" fontId="43" fillId="0" borderId="0" xfId="0" applyFont="1" applyAlignment="1" applyProtection="1">
      <alignment/>
      <protection/>
    </xf>
    <xf numFmtId="0" fontId="43" fillId="0" borderId="0" xfId="0" applyFont="1" applyAlignment="1" applyProtection="1">
      <alignment horizontal="center" vertical="center"/>
      <protection/>
    </xf>
    <xf numFmtId="0" fontId="42" fillId="0" borderId="18" xfId="0" applyFont="1" applyBorder="1" applyAlignment="1" applyProtection="1">
      <alignment/>
      <protection/>
    </xf>
    <xf numFmtId="0" fontId="42" fillId="0" borderId="10" xfId="0" applyFont="1" applyBorder="1" applyAlignment="1" applyProtection="1">
      <alignment/>
      <protection/>
    </xf>
    <xf numFmtId="0" fontId="42" fillId="0" borderId="19" xfId="0" applyFont="1" applyBorder="1" applyAlignment="1" applyProtection="1">
      <alignment/>
      <protection/>
    </xf>
    <xf numFmtId="0" fontId="42" fillId="0" borderId="12" xfId="0" applyFont="1" applyBorder="1" applyAlignment="1" applyProtection="1">
      <alignment/>
      <protection/>
    </xf>
    <xf numFmtId="0" fontId="42" fillId="0" borderId="14" xfId="0" applyFont="1" applyBorder="1" applyAlignment="1" applyProtection="1">
      <alignment horizontal="center" vertical="center" wrapText="1"/>
      <protection/>
    </xf>
    <xf numFmtId="0" fontId="45" fillId="0" borderId="20" xfId="0" applyFont="1" applyBorder="1" applyAlignment="1" applyProtection="1">
      <alignment horizontal="center" vertical="center"/>
      <protection/>
    </xf>
    <xf numFmtId="0" fontId="45" fillId="0" borderId="21" xfId="0" applyFont="1" applyBorder="1" applyAlignment="1" applyProtection="1">
      <alignment horizontal="center" vertical="center"/>
      <protection/>
    </xf>
    <xf numFmtId="0" fontId="45" fillId="0" borderId="22" xfId="0" applyFont="1" applyBorder="1" applyAlignment="1" applyProtection="1">
      <alignment horizontal="center" vertical="center"/>
      <protection/>
    </xf>
    <xf numFmtId="0" fontId="43" fillId="0" borderId="23" xfId="0" applyFont="1" applyBorder="1" applyAlignment="1" applyProtection="1">
      <alignment horizontal="center" vertical="center"/>
      <protection/>
    </xf>
    <xf numFmtId="0" fontId="43" fillId="0" borderId="14" xfId="0" applyFont="1" applyBorder="1" applyAlignment="1" applyProtection="1">
      <alignment horizontal="center" vertical="center"/>
      <protection/>
    </xf>
    <xf numFmtId="0" fontId="43" fillId="0" borderId="15" xfId="0" applyFont="1" applyBorder="1" applyAlignment="1" applyProtection="1">
      <alignment horizontal="center" vertical="center"/>
      <protection/>
    </xf>
    <xf numFmtId="0" fontId="45" fillId="3" borderId="23" xfId="0" applyFont="1" applyFill="1" applyBorder="1" applyAlignment="1" applyProtection="1">
      <alignment horizontal="center" vertical="center"/>
      <protection/>
    </xf>
    <xf numFmtId="0" fontId="45" fillId="3" borderId="14" xfId="0" applyFont="1" applyFill="1" applyBorder="1" applyAlignment="1" applyProtection="1">
      <alignment horizontal="center" vertical="center"/>
      <protection/>
    </xf>
    <xf numFmtId="0" fontId="43" fillId="0" borderId="24" xfId="0" applyFont="1" applyBorder="1" applyAlignment="1" applyProtection="1">
      <alignment horizontal="justify" vertical="center" wrapText="1"/>
      <protection/>
    </xf>
    <xf numFmtId="0" fontId="43" fillId="0" borderId="25" xfId="0" applyFont="1" applyBorder="1" applyAlignment="1" applyProtection="1">
      <alignment horizontal="justify" vertical="center" wrapText="1"/>
      <protection/>
    </xf>
    <xf numFmtId="0" fontId="43" fillId="0" borderId="26" xfId="0" applyFont="1" applyBorder="1" applyAlignment="1" applyProtection="1">
      <alignment horizontal="justify" vertical="center" wrapText="1"/>
      <protection/>
    </xf>
    <xf numFmtId="0" fontId="44" fillId="0" borderId="27" xfId="0" applyFont="1" applyFill="1" applyBorder="1" applyAlignment="1" applyProtection="1">
      <alignment vertical="center"/>
      <protection/>
    </xf>
    <xf numFmtId="0" fontId="44" fillId="0" borderId="25" xfId="0" applyFont="1" applyFill="1" applyBorder="1" applyAlignment="1" applyProtection="1">
      <alignment vertical="center"/>
      <protection/>
    </xf>
    <xf numFmtId="0" fontId="44" fillId="0" borderId="26" xfId="0" applyFont="1" applyFill="1" applyBorder="1" applyAlignment="1" applyProtection="1">
      <alignment vertical="center"/>
      <protection/>
    </xf>
    <xf numFmtId="0" fontId="43" fillId="0" borderId="23" xfId="0" applyFont="1" applyFill="1" applyBorder="1" applyAlignment="1" applyProtection="1">
      <alignment vertical="center"/>
      <protection/>
    </xf>
    <xf numFmtId="0" fontId="43" fillId="0" borderId="14" xfId="0" applyFont="1" applyFill="1" applyBorder="1" applyAlignment="1" applyProtection="1">
      <alignment vertical="center"/>
      <protection/>
    </xf>
    <xf numFmtId="0" fontId="43" fillId="0" borderId="24" xfId="0" applyFont="1" applyFill="1" applyBorder="1" applyAlignment="1" applyProtection="1">
      <alignment horizontal="center" vertical="center"/>
      <protection/>
    </xf>
    <xf numFmtId="0" fontId="46" fillId="0" borderId="25" xfId="0" applyFont="1" applyFill="1" applyBorder="1" applyAlignment="1" applyProtection="1">
      <alignment horizontal="center" vertical="center"/>
      <protection/>
    </xf>
    <xf numFmtId="0" fontId="46" fillId="0" borderId="28" xfId="0"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0" fontId="46" fillId="0" borderId="25" xfId="0" applyFont="1" applyFill="1" applyBorder="1" applyAlignment="1" applyProtection="1">
      <alignment vertical="center"/>
      <protection/>
    </xf>
    <xf numFmtId="0" fontId="43" fillId="0" borderId="23" xfId="0" applyFont="1" applyBorder="1" applyAlignment="1" applyProtection="1">
      <alignment vertical="center"/>
      <protection/>
    </xf>
    <xf numFmtId="0" fontId="43" fillId="0" borderId="14" xfId="0" applyFont="1" applyBorder="1" applyAlignment="1" applyProtection="1">
      <alignment vertical="center"/>
      <protection/>
    </xf>
    <xf numFmtId="0" fontId="44" fillId="0" borderId="23" xfId="0" applyFont="1" applyFill="1" applyBorder="1" applyAlignment="1" applyProtection="1">
      <alignment vertical="center"/>
      <protection/>
    </xf>
    <xf numFmtId="0" fontId="46" fillId="0" borderId="14" xfId="0" applyFont="1" applyFill="1" applyBorder="1" applyAlignment="1" applyProtection="1">
      <alignment vertical="center"/>
      <protection/>
    </xf>
    <xf numFmtId="0" fontId="44" fillId="0" borderId="29" xfId="0" applyFont="1" applyBorder="1" applyAlignment="1" applyProtection="1">
      <alignment horizontal="right" vertical="center"/>
      <protection/>
    </xf>
    <xf numFmtId="0" fontId="47" fillId="0" borderId="16" xfId="0" applyFont="1" applyBorder="1" applyAlignment="1" applyProtection="1">
      <alignment horizontal="right" vertical="center"/>
      <protection/>
    </xf>
    <xf numFmtId="0" fontId="45" fillId="4" borderId="23" xfId="0" applyFont="1" applyFill="1" applyBorder="1" applyAlignment="1" applyProtection="1">
      <alignment horizontal="center" vertical="center"/>
      <protection/>
    </xf>
    <xf numFmtId="0" fontId="45" fillId="4" borderId="14" xfId="0" applyFont="1" applyFill="1" applyBorder="1" applyAlignment="1" applyProtection="1">
      <alignment horizontal="center" vertical="center"/>
      <protection/>
    </xf>
    <xf numFmtId="0" fontId="45" fillId="5" borderId="23" xfId="0" applyFont="1" applyFill="1" applyBorder="1" applyAlignment="1" applyProtection="1">
      <alignment horizontal="center" vertical="center"/>
      <protection/>
    </xf>
    <xf numFmtId="0" fontId="45" fillId="5" borderId="14" xfId="0" applyFont="1" applyFill="1" applyBorder="1" applyAlignment="1" applyProtection="1">
      <alignment horizontal="center" vertical="center"/>
      <protection/>
    </xf>
    <xf numFmtId="0" fontId="43" fillId="0" borderId="24" xfId="0" applyFont="1" applyBorder="1" applyAlignment="1" applyProtection="1">
      <alignment horizontal="justify" vertical="top" wrapText="1"/>
      <protection/>
    </xf>
    <xf numFmtId="0" fontId="43" fillId="0" borderId="25" xfId="0" applyFont="1" applyBorder="1" applyAlignment="1" applyProtection="1">
      <alignment horizontal="justify" vertical="top" wrapText="1"/>
      <protection/>
    </xf>
    <xf numFmtId="0" fontId="43" fillId="0" borderId="26" xfId="0" applyFont="1" applyBorder="1" applyAlignment="1" applyProtection="1">
      <alignment horizontal="justify" vertical="top" wrapText="1"/>
      <protection/>
    </xf>
    <xf numFmtId="0" fontId="45" fillId="6" borderId="23" xfId="0" applyFont="1" applyFill="1" applyBorder="1" applyAlignment="1" applyProtection="1">
      <alignment horizontal="center" vertical="center"/>
      <protection/>
    </xf>
    <xf numFmtId="0" fontId="45" fillId="6" borderId="14" xfId="0" applyFont="1" applyFill="1" applyBorder="1" applyAlignment="1" applyProtection="1">
      <alignment horizontal="center" vertical="center"/>
      <protection/>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5" tint="0.7999799847602844"/>
  </sheetPr>
  <dimension ref="A1:I42"/>
  <sheetViews>
    <sheetView workbookViewId="0" topLeftCell="A1">
      <selection activeCell="O6" sqref="O6"/>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37" t="s">
        <v>23</v>
      </c>
      <c r="B3" s="38"/>
      <c r="C3" s="39" t="s">
        <v>57</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16" t="s">
        <v>25</v>
      </c>
      <c r="G7" s="16">
        <v>1</v>
      </c>
      <c r="H7" s="10">
        <f>57/2</f>
        <v>28.5</v>
      </c>
      <c r="I7" s="11">
        <f>G7*H7</f>
        <v>28.5</v>
      </c>
    </row>
    <row r="8" spans="1:9" ht="24.75" customHeight="1">
      <c r="A8" s="45" t="s">
        <v>27</v>
      </c>
      <c r="B8" s="46"/>
      <c r="C8" s="46"/>
      <c r="D8" s="46"/>
      <c r="E8" s="46"/>
      <c r="F8" s="16" t="s">
        <v>26</v>
      </c>
      <c r="G8" s="16">
        <f>20/2*0.05</f>
        <v>0.5</v>
      </c>
      <c r="H8" s="10">
        <v>2.3</v>
      </c>
      <c r="I8" s="11">
        <f>G8*H8</f>
        <v>1.15</v>
      </c>
    </row>
    <row r="9" spans="1:9" ht="24.75" customHeight="1">
      <c r="A9" s="45" t="s">
        <v>38</v>
      </c>
      <c r="B9" s="46"/>
      <c r="C9" s="46"/>
      <c r="D9" s="46"/>
      <c r="E9" s="46"/>
      <c r="F9" s="16" t="s">
        <v>25</v>
      </c>
      <c r="G9" s="16">
        <v>1.05</v>
      </c>
      <c r="H9" s="10">
        <v>30</v>
      </c>
      <c r="I9" s="11">
        <f>G9*H9</f>
        <v>31.5</v>
      </c>
    </row>
    <row r="10" spans="1:9" ht="24.75" customHeight="1">
      <c r="A10" s="45" t="s">
        <v>9</v>
      </c>
      <c r="B10" s="46"/>
      <c r="C10" s="46"/>
      <c r="D10" s="46"/>
      <c r="E10" s="46"/>
      <c r="F10" s="47"/>
      <c r="G10" s="48"/>
      <c r="H10" s="49"/>
      <c r="I10" s="12">
        <f>SUM(I7:I9)</f>
        <v>61.15</v>
      </c>
    </row>
    <row r="11" spans="1:9" ht="24.75" customHeight="1">
      <c r="A11" s="42" t="s">
        <v>13</v>
      </c>
      <c r="B11" s="43"/>
      <c r="C11" s="43"/>
      <c r="D11" s="43"/>
      <c r="E11" s="43"/>
      <c r="F11" s="43"/>
      <c r="G11" s="43"/>
      <c r="H11" s="43"/>
      <c r="I11" s="44"/>
    </row>
    <row r="12" spans="1:9" ht="24.75" customHeight="1">
      <c r="A12" s="45" t="s">
        <v>10</v>
      </c>
      <c r="B12" s="46"/>
      <c r="C12" s="46"/>
      <c r="D12" s="46"/>
      <c r="E12" s="46"/>
      <c r="F12" s="16" t="s">
        <v>28</v>
      </c>
      <c r="G12" s="16">
        <v>0.6</v>
      </c>
      <c r="H12" s="10">
        <v>26</v>
      </c>
      <c r="I12" s="11">
        <f>G12*H12</f>
        <v>15.6</v>
      </c>
    </row>
    <row r="13" spans="1:9" ht="24.75" customHeight="1">
      <c r="A13" s="45" t="s">
        <v>11</v>
      </c>
      <c r="B13" s="46"/>
      <c r="C13" s="46"/>
      <c r="D13" s="46"/>
      <c r="E13" s="46"/>
      <c r="F13" s="16" t="s">
        <v>28</v>
      </c>
      <c r="G13" s="16">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16" t="s">
        <v>28</v>
      </c>
      <c r="G16" s="16">
        <v>0.1</v>
      </c>
      <c r="H16" s="10">
        <v>120</v>
      </c>
      <c r="I16" s="13">
        <f>G16*H16</f>
        <v>12</v>
      </c>
    </row>
    <row r="17" spans="1:9" s="4" customFormat="1" ht="24.75" customHeight="1">
      <c r="A17" s="45" t="s">
        <v>29</v>
      </c>
      <c r="B17" s="46"/>
      <c r="C17" s="46"/>
      <c r="D17" s="46"/>
      <c r="E17" s="46"/>
      <c r="F17" s="16" t="s">
        <v>30</v>
      </c>
      <c r="G17" s="14">
        <v>10</v>
      </c>
      <c r="H17" s="10">
        <v>0.4</v>
      </c>
      <c r="I17" s="15">
        <f>G17*H17</f>
        <v>4</v>
      </c>
    </row>
    <row r="18" spans="1:9" ht="24.75" customHeight="1">
      <c r="A18" s="45" t="s">
        <v>15</v>
      </c>
      <c r="B18" s="46"/>
      <c r="C18" s="46"/>
      <c r="D18" s="46"/>
      <c r="E18" s="46"/>
      <c r="F18" s="46"/>
      <c r="G18" s="46"/>
      <c r="H18" s="46"/>
      <c r="I18" s="12">
        <f>SUM(I16:I17)</f>
        <v>16</v>
      </c>
    </row>
    <row r="19" spans="1:9" ht="24.75" customHeight="1">
      <c r="A19" s="45" t="s">
        <v>16</v>
      </c>
      <c r="B19" s="46"/>
      <c r="C19" s="46"/>
      <c r="D19" s="46"/>
      <c r="E19" s="46"/>
      <c r="F19" s="50"/>
      <c r="G19" s="50"/>
      <c r="H19" s="50"/>
      <c r="I19" s="11">
        <f>I10+I14+I18</f>
        <v>107.63</v>
      </c>
    </row>
    <row r="20" spans="1:9" ht="24.75" customHeight="1">
      <c r="A20" s="42" t="s">
        <v>17</v>
      </c>
      <c r="B20" s="51"/>
      <c r="C20" s="51"/>
      <c r="D20" s="51"/>
      <c r="E20" s="51"/>
      <c r="F20" s="16" t="s">
        <v>18</v>
      </c>
      <c r="G20" s="16">
        <v>3.5</v>
      </c>
      <c r="H20" s="13">
        <f>I19</f>
        <v>107.63</v>
      </c>
      <c r="I20" s="17">
        <f>G20/100*H20</f>
        <v>3.7670500000000002</v>
      </c>
    </row>
    <row r="21" spans="1:9" ht="24.75" customHeight="1">
      <c r="A21" s="42" t="s">
        <v>19</v>
      </c>
      <c r="B21" s="51"/>
      <c r="C21" s="51"/>
      <c r="D21" s="51"/>
      <c r="E21" s="51"/>
      <c r="F21" s="18" t="s">
        <v>18</v>
      </c>
      <c r="G21" s="18">
        <v>13</v>
      </c>
      <c r="H21" s="19">
        <f>H20+I20</f>
        <v>111.39705</v>
      </c>
      <c r="I21" s="20">
        <f>H21/100*G21</f>
        <v>14.4816165</v>
      </c>
    </row>
    <row r="22" spans="1:9" ht="24.75" customHeight="1">
      <c r="A22" s="52" t="s">
        <v>20</v>
      </c>
      <c r="B22" s="53"/>
      <c r="C22" s="53"/>
      <c r="D22" s="53"/>
      <c r="E22" s="53"/>
      <c r="F22" s="18"/>
      <c r="G22" s="18"/>
      <c r="H22" s="18"/>
      <c r="I22" s="20">
        <f>I10+I14+I18+I20+I21</f>
        <v>125.8786665</v>
      </c>
    </row>
    <row r="23" spans="1:9" ht="24.75" customHeight="1">
      <c r="A23" s="54" t="s">
        <v>21</v>
      </c>
      <c r="B23" s="55"/>
      <c r="C23" s="55"/>
      <c r="D23" s="55"/>
      <c r="E23" s="55"/>
      <c r="F23" s="18" t="s">
        <v>18</v>
      </c>
      <c r="G23" s="18">
        <v>10</v>
      </c>
      <c r="H23" s="19">
        <f>I22</f>
        <v>125.8786665</v>
      </c>
      <c r="I23" s="20">
        <f>G23/100*H23</f>
        <v>12.58786665</v>
      </c>
    </row>
    <row r="24" spans="1:9" ht="24.75" customHeight="1" thickBot="1">
      <c r="A24" s="56" t="s">
        <v>22</v>
      </c>
      <c r="B24" s="57"/>
      <c r="C24" s="57"/>
      <c r="D24" s="57"/>
      <c r="E24" s="57"/>
      <c r="F24" s="57"/>
      <c r="G24" s="57"/>
      <c r="H24" s="21" t="s">
        <v>25</v>
      </c>
      <c r="I24" s="22">
        <f>I10+I14+I18+I21+I23</f>
        <v>134.69948315</v>
      </c>
    </row>
    <row r="25" spans="1:9" ht="13.5">
      <c r="A25" s="24"/>
      <c r="B25" s="24"/>
      <c r="C25" s="24"/>
      <c r="D25" s="24"/>
      <c r="E25" s="24"/>
      <c r="F25" s="25"/>
      <c r="G25" s="25"/>
      <c r="H25" s="25"/>
      <c r="I25" s="25"/>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20:E20"/>
    <mergeCell ref="A21:E21"/>
    <mergeCell ref="A22:E22"/>
    <mergeCell ref="A23:E23"/>
    <mergeCell ref="A24:G24"/>
    <mergeCell ref="A16:E16"/>
    <mergeCell ref="A17:E17"/>
    <mergeCell ref="A18:E18"/>
    <mergeCell ref="F18:H18"/>
    <mergeCell ref="A19:E19"/>
    <mergeCell ref="F19:H19"/>
    <mergeCell ref="A15:I15"/>
    <mergeCell ref="A6:I6"/>
    <mergeCell ref="A7:E7"/>
    <mergeCell ref="A8:E8"/>
    <mergeCell ref="A9:E9"/>
    <mergeCell ref="A10:E10"/>
    <mergeCell ref="F10:H10"/>
    <mergeCell ref="A11:I11"/>
    <mergeCell ref="A12:E12"/>
    <mergeCell ref="A13:E13"/>
    <mergeCell ref="A14:E14"/>
    <mergeCell ref="F14:H14"/>
    <mergeCell ref="A4:E5"/>
    <mergeCell ref="F4:F5"/>
    <mergeCell ref="G4:G5"/>
    <mergeCell ref="A1:I1"/>
    <mergeCell ref="A2:B2"/>
    <mergeCell ref="C2:I2"/>
    <mergeCell ref="A3:B3"/>
    <mergeCell ref="C3:I3"/>
  </mergeCells>
  <printOptions/>
  <pageMargins left="0.7" right="0.7" top="0.75" bottom="0.75" header="0.3" footer="0.3"/>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theme="8" tint="0.7999799847602844"/>
  </sheetPr>
  <dimension ref="A1:I42"/>
  <sheetViews>
    <sheetView workbookViewId="0" topLeftCell="A1">
      <selection activeCell="I22" sqref="I22"/>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97.5" customHeight="1">
      <c r="A3" s="65" t="s">
        <v>23</v>
      </c>
      <c r="B3" s="66"/>
      <c r="C3" s="62" t="s">
        <v>52</v>
      </c>
      <c r="D3" s="63"/>
      <c r="E3" s="63"/>
      <c r="F3" s="63"/>
      <c r="G3" s="63"/>
      <c r="H3" s="63"/>
      <c r="I3" s="64"/>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44</v>
      </c>
      <c r="B7" s="46"/>
      <c r="C7" s="46"/>
      <c r="D7" s="46"/>
      <c r="E7" s="46"/>
      <c r="F7" s="9" t="s">
        <v>43</v>
      </c>
      <c r="G7" s="9">
        <v>1</v>
      </c>
      <c r="H7" s="10">
        <v>1.8</v>
      </c>
      <c r="I7" s="11">
        <f>G7*H7</f>
        <v>1.8</v>
      </c>
    </row>
    <row r="8" spans="1:9" ht="24.75" customHeight="1">
      <c r="A8" s="45" t="s">
        <v>45</v>
      </c>
      <c r="B8" s="46"/>
      <c r="C8" s="46"/>
      <c r="D8" s="46"/>
      <c r="E8" s="46"/>
      <c r="F8" s="9" t="s">
        <v>43</v>
      </c>
      <c r="G8" s="9">
        <v>1</v>
      </c>
      <c r="H8" s="10">
        <v>0.75</v>
      </c>
      <c r="I8" s="11">
        <f>G8*H8</f>
        <v>0.75</v>
      </c>
    </row>
    <row r="9" spans="1:9" ht="24.75" customHeight="1">
      <c r="A9" s="45" t="s">
        <v>47</v>
      </c>
      <c r="B9" s="46"/>
      <c r="C9" s="46"/>
      <c r="D9" s="46"/>
      <c r="E9" s="46"/>
      <c r="F9" s="9" t="s">
        <v>48</v>
      </c>
      <c r="G9" s="9">
        <v>0.1</v>
      </c>
      <c r="H9" s="10">
        <v>12.55</v>
      </c>
      <c r="I9" s="11">
        <f>G9*H9</f>
        <v>1.2550000000000001</v>
      </c>
    </row>
    <row r="10" spans="1:9" ht="24.75" customHeight="1">
      <c r="A10" s="45" t="s">
        <v>49</v>
      </c>
      <c r="B10" s="46"/>
      <c r="C10" s="46"/>
      <c r="D10" s="46"/>
      <c r="E10" s="46"/>
      <c r="F10" s="9" t="s">
        <v>50</v>
      </c>
      <c r="G10" s="9">
        <v>0.1</v>
      </c>
      <c r="H10" s="10">
        <v>6</v>
      </c>
      <c r="I10" s="11">
        <f>G10*H10</f>
        <v>0.6000000000000001</v>
      </c>
    </row>
    <row r="11" spans="1:9" ht="24.75" customHeight="1">
      <c r="A11" s="45" t="s">
        <v>9</v>
      </c>
      <c r="B11" s="46"/>
      <c r="C11" s="46"/>
      <c r="D11" s="46"/>
      <c r="E11" s="46"/>
      <c r="F11" s="47"/>
      <c r="G11" s="48"/>
      <c r="H11" s="49"/>
      <c r="I11" s="12">
        <f>SUM(I7:I10)</f>
        <v>4.404999999999999</v>
      </c>
    </row>
    <row r="12" spans="1:9" ht="24.75" customHeight="1">
      <c r="A12" s="42" t="s">
        <v>13</v>
      </c>
      <c r="B12" s="43"/>
      <c r="C12" s="43"/>
      <c r="D12" s="43"/>
      <c r="E12" s="43"/>
      <c r="F12" s="43"/>
      <c r="G12" s="43"/>
      <c r="H12" s="43"/>
      <c r="I12" s="44"/>
    </row>
    <row r="13" spans="1:9" ht="24.75" customHeight="1">
      <c r="A13" s="45" t="s">
        <v>10</v>
      </c>
      <c r="B13" s="46"/>
      <c r="C13" s="46"/>
      <c r="D13" s="46"/>
      <c r="E13" s="46"/>
      <c r="F13" s="9" t="s">
        <v>42</v>
      </c>
      <c r="G13" s="9">
        <v>0.1</v>
      </c>
      <c r="H13" s="10">
        <v>26</v>
      </c>
      <c r="I13" s="11">
        <f>G13*H13</f>
        <v>2.6</v>
      </c>
    </row>
    <row r="14" spans="1:9" ht="24.75" customHeight="1">
      <c r="A14" s="45" t="s">
        <v>11</v>
      </c>
      <c r="B14" s="46"/>
      <c r="C14" s="46"/>
      <c r="D14" s="46"/>
      <c r="E14" s="46"/>
      <c r="F14" s="9" t="s">
        <v>42</v>
      </c>
      <c r="G14" s="9">
        <v>0.1</v>
      </c>
      <c r="H14" s="10">
        <v>24.8</v>
      </c>
      <c r="I14" s="11">
        <f>G14*H14</f>
        <v>2.4800000000000004</v>
      </c>
    </row>
    <row r="15" spans="1:9" ht="24.75" customHeight="1">
      <c r="A15" s="45" t="s">
        <v>12</v>
      </c>
      <c r="B15" s="46"/>
      <c r="C15" s="46"/>
      <c r="D15" s="46"/>
      <c r="E15" s="46"/>
      <c r="F15" s="46"/>
      <c r="G15" s="46"/>
      <c r="H15" s="46"/>
      <c r="I15" s="12">
        <f>SUM(I13:I14)</f>
        <v>5.08</v>
      </c>
    </row>
    <row r="16" spans="1:9" ht="24.75" customHeight="1">
      <c r="A16" s="42" t="s">
        <v>14</v>
      </c>
      <c r="B16" s="43"/>
      <c r="C16" s="43"/>
      <c r="D16" s="43"/>
      <c r="E16" s="43"/>
      <c r="F16" s="43"/>
      <c r="G16" s="43"/>
      <c r="H16" s="43"/>
      <c r="I16" s="44"/>
    </row>
    <row r="17" spans="1:9" ht="24.75" customHeight="1">
      <c r="A17" s="45"/>
      <c r="B17" s="46"/>
      <c r="C17" s="46"/>
      <c r="D17" s="46"/>
      <c r="E17" s="46"/>
      <c r="F17" s="9"/>
      <c r="G17" s="9"/>
      <c r="H17" s="10"/>
      <c r="I17" s="13">
        <f>G17*H17</f>
        <v>0</v>
      </c>
    </row>
    <row r="18" spans="1:9" ht="24.75" customHeight="1">
      <c r="A18" s="45" t="s">
        <v>15</v>
      </c>
      <c r="B18" s="46"/>
      <c r="C18" s="46"/>
      <c r="D18" s="46"/>
      <c r="E18" s="46"/>
      <c r="F18" s="46"/>
      <c r="G18" s="46"/>
      <c r="H18" s="46"/>
      <c r="I18" s="12">
        <f>SUM(I17:I17)</f>
        <v>0</v>
      </c>
    </row>
    <row r="19" spans="1:9" ht="24.75" customHeight="1">
      <c r="A19" s="45" t="s">
        <v>16</v>
      </c>
      <c r="B19" s="46"/>
      <c r="C19" s="46"/>
      <c r="D19" s="46"/>
      <c r="E19" s="46"/>
      <c r="F19" s="50"/>
      <c r="G19" s="50"/>
      <c r="H19" s="50"/>
      <c r="I19" s="11">
        <f>I11+I15+I18</f>
        <v>9.485</v>
      </c>
    </row>
    <row r="20" spans="1:9" ht="24.75" customHeight="1">
      <c r="A20" s="42" t="s">
        <v>17</v>
      </c>
      <c r="B20" s="51"/>
      <c r="C20" s="51"/>
      <c r="D20" s="51"/>
      <c r="E20" s="51"/>
      <c r="F20" s="9" t="s">
        <v>18</v>
      </c>
      <c r="G20" s="9">
        <v>3.5</v>
      </c>
      <c r="H20" s="13">
        <f>I19</f>
        <v>9.485</v>
      </c>
      <c r="I20" s="17">
        <f>G20/100*H20</f>
        <v>0.331975</v>
      </c>
    </row>
    <row r="21" spans="1:9" ht="24.75" customHeight="1">
      <c r="A21" s="42" t="s">
        <v>19</v>
      </c>
      <c r="B21" s="51"/>
      <c r="C21" s="51"/>
      <c r="D21" s="51"/>
      <c r="E21" s="51"/>
      <c r="F21" s="18" t="s">
        <v>18</v>
      </c>
      <c r="G21" s="18">
        <v>13</v>
      </c>
      <c r="H21" s="19">
        <f>H20+I20</f>
        <v>9.816975</v>
      </c>
      <c r="I21" s="20">
        <f>H21/100*G21</f>
        <v>1.27620675</v>
      </c>
    </row>
    <row r="22" spans="1:9" ht="24.75" customHeight="1">
      <c r="A22" s="52" t="s">
        <v>20</v>
      </c>
      <c r="B22" s="53"/>
      <c r="C22" s="53"/>
      <c r="D22" s="53"/>
      <c r="E22" s="53"/>
      <c r="F22" s="18"/>
      <c r="G22" s="18"/>
      <c r="H22" s="18"/>
      <c r="I22" s="20">
        <f>I11+I15+I18+I20+I21</f>
        <v>11.09318175</v>
      </c>
    </row>
    <row r="23" spans="1:9" ht="24.75" customHeight="1">
      <c r="A23" s="54" t="s">
        <v>21</v>
      </c>
      <c r="B23" s="55"/>
      <c r="C23" s="55"/>
      <c r="D23" s="55"/>
      <c r="E23" s="55"/>
      <c r="F23" s="18" t="s">
        <v>18</v>
      </c>
      <c r="G23" s="18">
        <v>10</v>
      </c>
      <c r="H23" s="19">
        <f>I22</f>
        <v>11.09318175</v>
      </c>
      <c r="I23" s="20">
        <f>G23/100*H23</f>
        <v>1.109318175</v>
      </c>
    </row>
    <row r="24" spans="1:9" ht="24.75" customHeight="1" thickBot="1">
      <c r="A24" s="56" t="s">
        <v>22</v>
      </c>
      <c r="B24" s="57"/>
      <c r="C24" s="57"/>
      <c r="D24" s="57"/>
      <c r="E24" s="57"/>
      <c r="F24" s="57"/>
      <c r="G24" s="57"/>
      <c r="H24" s="21" t="s">
        <v>51</v>
      </c>
      <c r="I24" s="22">
        <f>I11+I15+I18+I21+I23</f>
        <v>11.870524925</v>
      </c>
    </row>
    <row r="25" spans="1:9" ht="13.5">
      <c r="A25" s="2"/>
      <c r="B25" s="2"/>
      <c r="C25" s="2"/>
      <c r="D25" s="2"/>
      <c r="E25" s="2"/>
      <c r="F25" s="3"/>
      <c r="G25" s="3"/>
      <c r="H25" s="3"/>
      <c r="I25" s="3"/>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8:E18"/>
    <mergeCell ref="F18:H18"/>
    <mergeCell ref="A6:I6"/>
    <mergeCell ref="A11:E11"/>
    <mergeCell ref="F11:H11"/>
    <mergeCell ref="A12:I12"/>
    <mergeCell ref="A14:E14"/>
    <mergeCell ref="A24:G24"/>
    <mergeCell ref="A7:E7"/>
    <mergeCell ref="A8:E8"/>
    <mergeCell ref="A9:E9"/>
    <mergeCell ref="A10:E10"/>
    <mergeCell ref="A13:E13"/>
    <mergeCell ref="A19:E19"/>
    <mergeCell ref="F19:H19"/>
    <mergeCell ref="A20:E20"/>
    <mergeCell ref="A21:E21"/>
    <mergeCell ref="A22:E22"/>
    <mergeCell ref="A23:E23"/>
    <mergeCell ref="A15:E15"/>
    <mergeCell ref="F15:H15"/>
    <mergeCell ref="A16:I16"/>
    <mergeCell ref="A17:E17"/>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theme="5" tint="0.7999799847602844"/>
  </sheetPr>
  <dimension ref="A1:I42"/>
  <sheetViews>
    <sheetView workbookViewId="0" topLeftCell="A1">
      <selection activeCell="H7" sqref="H7"/>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37" t="s">
        <v>23</v>
      </c>
      <c r="B3" s="38"/>
      <c r="C3" s="39" t="s">
        <v>32</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9" t="s">
        <v>25</v>
      </c>
      <c r="G7" s="9">
        <v>1</v>
      </c>
      <c r="H7" s="10">
        <f>43/2</f>
        <v>21.5</v>
      </c>
      <c r="I7" s="11">
        <f>G7*H7</f>
        <v>21.5</v>
      </c>
    </row>
    <row r="8" spans="1:9" ht="24.75" customHeight="1">
      <c r="A8" s="45" t="s">
        <v>27</v>
      </c>
      <c r="B8" s="46"/>
      <c r="C8" s="46"/>
      <c r="D8" s="46"/>
      <c r="E8" s="46"/>
      <c r="F8" s="9" t="s">
        <v>26</v>
      </c>
      <c r="G8" s="23">
        <f>15.5/2*0.05</f>
        <v>0.3875</v>
      </c>
      <c r="H8" s="10">
        <v>2.3</v>
      </c>
      <c r="I8" s="11">
        <f>G8*H8</f>
        <v>0.89125</v>
      </c>
    </row>
    <row r="9" spans="1:9" ht="24.75" customHeight="1">
      <c r="A9" s="45" t="s">
        <v>38</v>
      </c>
      <c r="B9" s="46"/>
      <c r="C9" s="46"/>
      <c r="D9" s="46"/>
      <c r="E9" s="46"/>
      <c r="F9" s="9" t="s">
        <v>25</v>
      </c>
      <c r="G9" s="9">
        <v>1.05</v>
      </c>
      <c r="H9" s="10">
        <v>30</v>
      </c>
      <c r="I9" s="11">
        <f>G9*H9</f>
        <v>31.5</v>
      </c>
    </row>
    <row r="10" spans="1:9" ht="24.75" customHeight="1">
      <c r="A10" s="45" t="s">
        <v>9</v>
      </c>
      <c r="B10" s="46"/>
      <c r="C10" s="46"/>
      <c r="D10" s="46"/>
      <c r="E10" s="46"/>
      <c r="F10" s="47"/>
      <c r="G10" s="48"/>
      <c r="H10" s="49"/>
      <c r="I10" s="12">
        <f>SUM(I7:I9)</f>
        <v>53.89125</v>
      </c>
    </row>
    <row r="11" spans="1:9" ht="24.75" customHeight="1">
      <c r="A11" s="42" t="s">
        <v>13</v>
      </c>
      <c r="B11" s="43"/>
      <c r="C11" s="43"/>
      <c r="D11" s="43"/>
      <c r="E11" s="43"/>
      <c r="F11" s="43"/>
      <c r="G11" s="43"/>
      <c r="H11" s="43"/>
      <c r="I11" s="44"/>
    </row>
    <row r="12" spans="1:9" ht="24.75" customHeight="1">
      <c r="A12" s="45" t="s">
        <v>10</v>
      </c>
      <c r="B12" s="46"/>
      <c r="C12" s="46"/>
      <c r="D12" s="46"/>
      <c r="E12" s="46"/>
      <c r="F12" s="9" t="s">
        <v>28</v>
      </c>
      <c r="G12" s="9">
        <v>0.6</v>
      </c>
      <c r="H12" s="10">
        <v>26</v>
      </c>
      <c r="I12" s="11">
        <f>G12*H12</f>
        <v>15.6</v>
      </c>
    </row>
    <row r="13" spans="1:9" ht="24.75" customHeight="1">
      <c r="A13" s="45" t="s">
        <v>11</v>
      </c>
      <c r="B13" s="46"/>
      <c r="C13" s="46"/>
      <c r="D13" s="46"/>
      <c r="E13" s="46"/>
      <c r="F13" s="9" t="s">
        <v>28</v>
      </c>
      <c r="G13" s="9">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9" t="s">
        <v>28</v>
      </c>
      <c r="G16" s="9">
        <v>0.1</v>
      </c>
      <c r="H16" s="10">
        <v>120</v>
      </c>
      <c r="I16" s="13">
        <f>G16*H16</f>
        <v>12</v>
      </c>
    </row>
    <row r="17" spans="1:9" s="4" customFormat="1" ht="24.75" customHeight="1">
      <c r="A17" s="45" t="s">
        <v>29</v>
      </c>
      <c r="B17" s="46"/>
      <c r="C17" s="46"/>
      <c r="D17" s="46"/>
      <c r="E17" s="46"/>
      <c r="F17" s="9" t="s">
        <v>30</v>
      </c>
      <c r="G17" s="14">
        <f>15.5*1.05/2</f>
        <v>8.137500000000001</v>
      </c>
      <c r="H17" s="10">
        <v>0.4</v>
      </c>
      <c r="I17" s="15">
        <f>G17*H17</f>
        <v>3.255000000000001</v>
      </c>
    </row>
    <row r="18" spans="1:9" ht="24.75" customHeight="1">
      <c r="A18" s="45" t="s">
        <v>15</v>
      </c>
      <c r="B18" s="46"/>
      <c r="C18" s="46"/>
      <c r="D18" s="46"/>
      <c r="E18" s="46"/>
      <c r="F18" s="46"/>
      <c r="G18" s="46"/>
      <c r="H18" s="46"/>
      <c r="I18" s="12">
        <f>SUM(I16:I17)</f>
        <v>15.255</v>
      </c>
    </row>
    <row r="19" spans="1:9" ht="24.75" customHeight="1">
      <c r="A19" s="45" t="s">
        <v>16</v>
      </c>
      <c r="B19" s="46"/>
      <c r="C19" s="46"/>
      <c r="D19" s="46"/>
      <c r="E19" s="46"/>
      <c r="F19" s="50"/>
      <c r="G19" s="50"/>
      <c r="H19" s="50"/>
      <c r="I19" s="11">
        <f>I10+I14+I18</f>
        <v>99.62625</v>
      </c>
    </row>
    <row r="20" spans="1:9" ht="24.75" customHeight="1">
      <c r="A20" s="42" t="s">
        <v>17</v>
      </c>
      <c r="B20" s="51"/>
      <c r="C20" s="51"/>
      <c r="D20" s="51"/>
      <c r="E20" s="51"/>
      <c r="F20" s="9" t="s">
        <v>18</v>
      </c>
      <c r="G20" s="9">
        <v>3.5</v>
      </c>
      <c r="H20" s="13">
        <f>I19</f>
        <v>99.62625</v>
      </c>
      <c r="I20" s="17">
        <f>G20/100*H20</f>
        <v>3.4869187500000005</v>
      </c>
    </row>
    <row r="21" spans="1:9" ht="24.75" customHeight="1">
      <c r="A21" s="42" t="s">
        <v>19</v>
      </c>
      <c r="B21" s="51"/>
      <c r="C21" s="51"/>
      <c r="D21" s="51"/>
      <c r="E21" s="51"/>
      <c r="F21" s="18" t="s">
        <v>18</v>
      </c>
      <c r="G21" s="18">
        <v>13</v>
      </c>
      <c r="H21" s="19">
        <f>H20+I20</f>
        <v>103.11316875</v>
      </c>
      <c r="I21" s="20">
        <f>H21/100*G21</f>
        <v>13.4047119375</v>
      </c>
    </row>
    <row r="22" spans="1:9" ht="24.75" customHeight="1">
      <c r="A22" s="52" t="s">
        <v>20</v>
      </c>
      <c r="B22" s="53"/>
      <c r="C22" s="53"/>
      <c r="D22" s="53"/>
      <c r="E22" s="53"/>
      <c r="F22" s="18"/>
      <c r="G22" s="18"/>
      <c r="H22" s="18"/>
      <c r="I22" s="20">
        <f>I10+I14+I18+I20+I21</f>
        <v>116.5178806875</v>
      </c>
    </row>
    <row r="23" spans="1:9" ht="24.75" customHeight="1">
      <c r="A23" s="54" t="s">
        <v>21</v>
      </c>
      <c r="B23" s="55"/>
      <c r="C23" s="55"/>
      <c r="D23" s="55"/>
      <c r="E23" s="55"/>
      <c r="F23" s="18" t="s">
        <v>18</v>
      </c>
      <c r="G23" s="18">
        <v>10</v>
      </c>
      <c r="H23" s="19">
        <f>I22</f>
        <v>116.5178806875</v>
      </c>
      <c r="I23" s="20">
        <f>G23/100*H23</f>
        <v>11.651788068750001</v>
      </c>
    </row>
    <row r="24" spans="1:9" ht="24.75" customHeight="1" thickBot="1">
      <c r="A24" s="56" t="s">
        <v>22</v>
      </c>
      <c r="B24" s="57"/>
      <c r="C24" s="57"/>
      <c r="D24" s="57"/>
      <c r="E24" s="57"/>
      <c r="F24" s="57"/>
      <c r="G24" s="57"/>
      <c r="H24" s="21" t="s">
        <v>25</v>
      </c>
      <c r="I24" s="22">
        <f>I10+I14+I18+I21+I23</f>
        <v>124.68275000624999</v>
      </c>
    </row>
    <row r="25" spans="1:9" ht="13.5">
      <c r="A25" s="2"/>
      <c r="B25" s="2"/>
      <c r="C25" s="2"/>
      <c r="D25" s="2"/>
      <c r="E25" s="2"/>
      <c r="F25" s="3"/>
      <c r="G25" s="3"/>
      <c r="H25" s="3"/>
      <c r="I25" s="3"/>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5:I15"/>
    <mergeCell ref="A6:I6"/>
    <mergeCell ref="A7:E7"/>
    <mergeCell ref="A8:E8"/>
    <mergeCell ref="A9:E9"/>
    <mergeCell ref="A10:E10"/>
    <mergeCell ref="F10:H10"/>
    <mergeCell ref="A11:I11"/>
    <mergeCell ref="A12:E12"/>
    <mergeCell ref="A13:E13"/>
    <mergeCell ref="A14:E14"/>
    <mergeCell ref="F14:H14"/>
    <mergeCell ref="A16:E16"/>
    <mergeCell ref="A17:E17"/>
    <mergeCell ref="A18:E18"/>
    <mergeCell ref="F18:H18"/>
    <mergeCell ref="A19:E19"/>
    <mergeCell ref="F19:H19"/>
    <mergeCell ref="A20:E20"/>
    <mergeCell ref="A21:E21"/>
    <mergeCell ref="A22:E22"/>
    <mergeCell ref="A23:E23"/>
    <mergeCell ref="A24:G24"/>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theme="5" tint="0.7999799847602844"/>
  </sheetPr>
  <dimension ref="A1:I42"/>
  <sheetViews>
    <sheetView workbookViewId="0" topLeftCell="A1">
      <selection activeCell="I18" sqref="I18"/>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37" t="s">
        <v>23</v>
      </c>
      <c r="B3" s="38"/>
      <c r="C3" s="39" t="s">
        <v>33</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9" t="s">
        <v>25</v>
      </c>
      <c r="G7" s="9">
        <v>1</v>
      </c>
      <c r="H7" s="10">
        <f>52.7/2</f>
        <v>26.35</v>
      </c>
      <c r="I7" s="11">
        <f>G7*H7</f>
        <v>26.35</v>
      </c>
    </row>
    <row r="8" spans="1:9" ht="24.75" customHeight="1">
      <c r="A8" s="45" t="s">
        <v>27</v>
      </c>
      <c r="B8" s="46"/>
      <c r="C8" s="46"/>
      <c r="D8" s="46"/>
      <c r="E8" s="46"/>
      <c r="F8" s="9" t="s">
        <v>26</v>
      </c>
      <c r="G8" s="23">
        <f>18.5/2*0.05</f>
        <v>0.4625</v>
      </c>
      <c r="H8" s="10">
        <v>2.3</v>
      </c>
      <c r="I8" s="11">
        <f>G8*H8</f>
        <v>1.06375</v>
      </c>
    </row>
    <row r="9" spans="1:9" ht="24.75" customHeight="1">
      <c r="A9" s="45" t="s">
        <v>38</v>
      </c>
      <c r="B9" s="46"/>
      <c r="C9" s="46"/>
      <c r="D9" s="46"/>
      <c r="E9" s="46"/>
      <c r="F9" s="9" t="s">
        <v>25</v>
      </c>
      <c r="G9" s="9">
        <v>1.05</v>
      </c>
      <c r="H9" s="10">
        <v>30</v>
      </c>
      <c r="I9" s="11">
        <f>G9*H9</f>
        <v>31.5</v>
      </c>
    </row>
    <row r="10" spans="1:9" ht="24.75" customHeight="1">
      <c r="A10" s="45" t="s">
        <v>9</v>
      </c>
      <c r="B10" s="46"/>
      <c r="C10" s="46"/>
      <c r="D10" s="46"/>
      <c r="E10" s="46"/>
      <c r="F10" s="47"/>
      <c r="G10" s="48"/>
      <c r="H10" s="49"/>
      <c r="I10" s="12">
        <f>SUM(I7:I9)</f>
        <v>58.91375</v>
      </c>
    </row>
    <row r="11" spans="1:9" ht="24.75" customHeight="1">
      <c r="A11" s="42" t="s">
        <v>13</v>
      </c>
      <c r="B11" s="43"/>
      <c r="C11" s="43"/>
      <c r="D11" s="43"/>
      <c r="E11" s="43"/>
      <c r="F11" s="43"/>
      <c r="G11" s="43"/>
      <c r="H11" s="43"/>
      <c r="I11" s="44"/>
    </row>
    <row r="12" spans="1:9" ht="24.75" customHeight="1">
      <c r="A12" s="45" t="s">
        <v>10</v>
      </c>
      <c r="B12" s="46"/>
      <c r="C12" s="46"/>
      <c r="D12" s="46"/>
      <c r="E12" s="46"/>
      <c r="F12" s="9" t="s">
        <v>28</v>
      </c>
      <c r="G12" s="9">
        <v>0.6</v>
      </c>
      <c r="H12" s="10">
        <v>26</v>
      </c>
      <c r="I12" s="11">
        <f>G12*H12</f>
        <v>15.6</v>
      </c>
    </row>
    <row r="13" spans="1:9" ht="24.75" customHeight="1">
      <c r="A13" s="45" t="s">
        <v>11</v>
      </c>
      <c r="B13" s="46"/>
      <c r="C13" s="46"/>
      <c r="D13" s="46"/>
      <c r="E13" s="46"/>
      <c r="F13" s="9" t="s">
        <v>28</v>
      </c>
      <c r="G13" s="9">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9" t="s">
        <v>28</v>
      </c>
      <c r="G16" s="9">
        <v>0.1</v>
      </c>
      <c r="H16" s="10">
        <v>120</v>
      </c>
      <c r="I16" s="13">
        <f>G16*H16</f>
        <v>12</v>
      </c>
    </row>
    <row r="17" spans="1:9" s="4" customFormat="1" ht="24.75" customHeight="1">
      <c r="A17" s="45" t="s">
        <v>29</v>
      </c>
      <c r="B17" s="46"/>
      <c r="C17" s="46"/>
      <c r="D17" s="46"/>
      <c r="E17" s="46"/>
      <c r="F17" s="9" t="s">
        <v>30</v>
      </c>
      <c r="G17" s="14">
        <f>18.5*1.05/2</f>
        <v>9.7125</v>
      </c>
      <c r="H17" s="10">
        <v>0.4</v>
      </c>
      <c r="I17" s="15">
        <f>G17*H17</f>
        <v>3.8850000000000002</v>
      </c>
    </row>
    <row r="18" spans="1:9" ht="24.75" customHeight="1">
      <c r="A18" s="45" t="s">
        <v>15</v>
      </c>
      <c r="B18" s="46"/>
      <c r="C18" s="46"/>
      <c r="D18" s="46"/>
      <c r="E18" s="46"/>
      <c r="F18" s="46"/>
      <c r="G18" s="46"/>
      <c r="H18" s="46"/>
      <c r="I18" s="12">
        <f>SUM(I16:I17)</f>
        <v>15.885</v>
      </c>
    </row>
    <row r="19" spans="1:9" ht="24.75" customHeight="1">
      <c r="A19" s="45" t="s">
        <v>16</v>
      </c>
      <c r="B19" s="46"/>
      <c r="C19" s="46"/>
      <c r="D19" s="46"/>
      <c r="E19" s="46"/>
      <c r="F19" s="50"/>
      <c r="G19" s="50"/>
      <c r="H19" s="50"/>
      <c r="I19" s="11">
        <f>I10+I14+I18</f>
        <v>105.27875</v>
      </c>
    </row>
    <row r="20" spans="1:9" ht="24.75" customHeight="1">
      <c r="A20" s="42" t="s">
        <v>17</v>
      </c>
      <c r="B20" s="51"/>
      <c r="C20" s="51"/>
      <c r="D20" s="51"/>
      <c r="E20" s="51"/>
      <c r="F20" s="9" t="s">
        <v>18</v>
      </c>
      <c r="G20" s="9">
        <v>3.5</v>
      </c>
      <c r="H20" s="13">
        <f>I19</f>
        <v>105.27875</v>
      </c>
      <c r="I20" s="17">
        <f>G20/100*H20</f>
        <v>3.6847562500000004</v>
      </c>
    </row>
    <row r="21" spans="1:9" ht="24.75" customHeight="1">
      <c r="A21" s="42" t="s">
        <v>19</v>
      </c>
      <c r="B21" s="51"/>
      <c r="C21" s="51"/>
      <c r="D21" s="51"/>
      <c r="E21" s="51"/>
      <c r="F21" s="18" t="s">
        <v>18</v>
      </c>
      <c r="G21" s="18">
        <v>13</v>
      </c>
      <c r="H21" s="19">
        <f>H20+I20</f>
        <v>108.96350625000001</v>
      </c>
      <c r="I21" s="20">
        <f>H21/100*G21</f>
        <v>14.165255812500003</v>
      </c>
    </row>
    <row r="22" spans="1:9" ht="24.75" customHeight="1">
      <c r="A22" s="52" t="s">
        <v>20</v>
      </c>
      <c r="B22" s="53"/>
      <c r="C22" s="53"/>
      <c r="D22" s="53"/>
      <c r="E22" s="53"/>
      <c r="F22" s="18"/>
      <c r="G22" s="18"/>
      <c r="H22" s="18"/>
      <c r="I22" s="20">
        <f>I10+I14+I18+I20+I21</f>
        <v>123.12876206250002</v>
      </c>
    </row>
    <row r="23" spans="1:9" ht="24.75" customHeight="1">
      <c r="A23" s="54" t="s">
        <v>21</v>
      </c>
      <c r="B23" s="55"/>
      <c r="C23" s="55"/>
      <c r="D23" s="55"/>
      <c r="E23" s="55"/>
      <c r="F23" s="18" t="s">
        <v>18</v>
      </c>
      <c r="G23" s="18">
        <v>10</v>
      </c>
      <c r="H23" s="19">
        <f>I22</f>
        <v>123.12876206250002</v>
      </c>
      <c r="I23" s="20">
        <f>G23/100*H23</f>
        <v>12.312876206250003</v>
      </c>
    </row>
    <row r="24" spans="1:9" ht="24.75" customHeight="1" thickBot="1">
      <c r="A24" s="56" t="s">
        <v>22</v>
      </c>
      <c r="B24" s="57"/>
      <c r="C24" s="57"/>
      <c r="D24" s="57"/>
      <c r="E24" s="57"/>
      <c r="F24" s="57"/>
      <c r="G24" s="57"/>
      <c r="H24" s="21" t="s">
        <v>25</v>
      </c>
      <c r="I24" s="22">
        <f>I10+I14+I18+I21+I23</f>
        <v>131.75688201875002</v>
      </c>
    </row>
    <row r="25" spans="1:9" ht="13.5">
      <c r="A25" s="2"/>
      <c r="B25" s="2"/>
      <c r="C25" s="2"/>
      <c r="D25" s="2"/>
      <c r="E25" s="2"/>
      <c r="F25" s="3"/>
      <c r="G25" s="3"/>
      <c r="H25" s="3"/>
      <c r="I25" s="3"/>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5:I15"/>
    <mergeCell ref="A6:I6"/>
    <mergeCell ref="A7:E7"/>
    <mergeCell ref="A8:E8"/>
    <mergeCell ref="A9:E9"/>
    <mergeCell ref="A10:E10"/>
    <mergeCell ref="F10:H10"/>
    <mergeCell ref="A11:I11"/>
    <mergeCell ref="A12:E12"/>
    <mergeCell ref="A13:E13"/>
    <mergeCell ref="A14:E14"/>
    <mergeCell ref="F14:H14"/>
    <mergeCell ref="A16:E16"/>
    <mergeCell ref="A17:E17"/>
    <mergeCell ref="A18:E18"/>
    <mergeCell ref="F18:H18"/>
    <mergeCell ref="A19:E19"/>
    <mergeCell ref="F19:H19"/>
    <mergeCell ref="A20:E20"/>
    <mergeCell ref="A21:E21"/>
    <mergeCell ref="A22:E22"/>
    <mergeCell ref="A23:E23"/>
    <mergeCell ref="A24:G24"/>
  </mergeCells>
  <printOptions/>
  <pageMargins left="0.7" right="0.7" top="0.75" bottom="0.75" header="0.3" footer="0.3"/>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theme="6" tint="0.7999799847602844"/>
  </sheetPr>
  <dimension ref="A1:I42"/>
  <sheetViews>
    <sheetView workbookViewId="0" topLeftCell="A1">
      <selection activeCell="M13" sqref="M13"/>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58" t="s">
        <v>23</v>
      </c>
      <c r="B3" s="59"/>
      <c r="C3" s="39" t="s">
        <v>34</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9" t="s">
        <v>25</v>
      </c>
      <c r="G7" s="9">
        <v>1</v>
      </c>
      <c r="H7" s="10">
        <f>58.9/2</f>
        <v>29.45</v>
      </c>
      <c r="I7" s="11">
        <f>G7*H7</f>
        <v>29.45</v>
      </c>
    </row>
    <row r="8" spans="1:9" ht="24.75" customHeight="1">
      <c r="A8" s="45" t="s">
        <v>27</v>
      </c>
      <c r="B8" s="46"/>
      <c r="C8" s="46"/>
      <c r="D8" s="46"/>
      <c r="E8" s="46"/>
      <c r="F8" s="9" t="s">
        <v>26</v>
      </c>
      <c r="G8" s="9">
        <f>20/2*0.05</f>
        <v>0.5</v>
      </c>
      <c r="H8" s="10">
        <v>2.5</v>
      </c>
      <c r="I8" s="11">
        <f>G8*H8</f>
        <v>1.25</v>
      </c>
    </row>
    <row r="9" spans="1:9" ht="24.75" customHeight="1">
      <c r="A9" s="45" t="s">
        <v>38</v>
      </c>
      <c r="B9" s="46"/>
      <c r="C9" s="46"/>
      <c r="D9" s="46"/>
      <c r="E9" s="46"/>
      <c r="F9" s="9" t="s">
        <v>25</v>
      </c>
      <c r="G9" s="9">
        <v>1.05</v>
      </c>
      <c r="H9" s="10">
        <v>30</v>
      </c>
      <c r="I9" s="11">
        <f>G9*H9</f>
        <v>31.5</v>
      </c>
    </row>
    <row r="10" spans="1:9" ht="24.75" customHeight="1">
      <c r="A10" s="45" t="s">
        <v>9</v>
      </c>
      <c r="B10" s="46"/>
      <c r="C10" s="46"/>
      <c r="D10" s="46"/>
      <c r="E10" s="46"/>
      <c r="F10" s="47"/>
      <c r="G10" s="48"/>
      <c r="H10" s="49"/>
      <c r="I10" s="12">
        <f>SUM(I7:I9)</f>
        <v>62.2</v>
      </c>
    </row>
    <row r="11" spans="1:9" ht="24.75" customHeight="1">
      <c r="A11" s="42" t="s">
        <v>13</v>
      </c>
      <c r="B11" s="43"/>
      <c r="C11" s="43"/>
      <c r="D11" s="43"/>
      <c r="E11" s="43"/>
      <c r="F11" s="43"/>
      <c r="G11" s="43"/>
      <c r="H11" s="43"/>
      <c r="I11" s="44"/>
    </row>
    <row r="12" spans="1:9" ht="24.75" customHeight="1">
      <c r="A12" s="45" t="s">
        <v>10</v>
      </c>
      <c r="B12" s="46"/>
      <c r="C12" s="46"/>
      <c r="D12" s="46"/>
      <c r="E12" s="46"/>
      <c r="F12" s="9" t="s">
        <v>28</v>
      </c>
      <c r="G12" s="9">
        <v>0.6</v>
      </c>
      <c r="H12" s="10">
        <v>26</v>
      </c>
      <c r="I12" s="11">
        <f>G12*H12</f>
        <v>15.6</v>
      </c>
    </row>
    <row r="13" spans="1:9" ht="24.75" customHeight="1">
      <c r="A13" s="45" t="s">
        <v>11</v>
      </c>
      <c r="B13" s="46"/>
      <c r="C13" s="46"/>
      <c r="D13" s="46"/>
      <c r="E13" s="46"/>
      <c r="F13" s="9" t="s">
        <v>28</v>
      </c>
      <c r="G13" s="9">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9" t="s">
        <v>28</v>
      </c>
      <c r="G16" s="9">
        <v>0.1</v>
      </c>
      <c r="H16" s="10">
        <v>120</v>
      </c>
      <c r="I16" s="13">
        <f>G16*H16</f>
        <v>12</v>
      </c>
    </row>
    <row r="17" spans="1:9" s="4" customFormat="1" ht="24.75" customHeight="1">
      <c r="A17" s="45" t="s">
        <v>29</v>
      </c>
      <c r="B17" s="46"/>
      <c r="C17" s="46"/>
      <c r="D17" s="46"/>
      <c r="E17" s="46"/>
      <c r="F17" s="9" t="s">
        <v>30</v>
      </c>
      <c r="G17" s="14">
        <v>10</v>
      </c>
      <c r="H17" s="10">
        <v>0.4</v>
      </c>
      <c r="I17" s="15">
        <f>G17*H17</f>
        <v>4</v>
      </c>
    </row>
    <row r="18" spans="1:9" ht="24.75" customHeight="1">
      <c r="A18" s="45" t="s">
        <v>15</v>
      </c>
      <c r="B18" s="46"/>
      <c r="C18" s="46"/>
      <c r="D18" s="46"/>
      <c r="E18" s="46"/>
      <c r="F18" s="46"/>
      <c r="G18" s="46"/>
      <c r="H18" s="46"/>
      <c r="I18" s="12">
        <f>SUM(I16:I17)</f>
        <v>16</v>
      </c>
    </row>
    <row r="19" spans="1:9" ht="24.75" customHeight="1">
      <c r="A19" s="45" t="s">
        <v>16</v>
      </c>
      <c r="B19" s="46"/>
      <c r="C19" s="46"/>
      <c r="D19" s="46"/>
      <c r="E19" s="46"/>
      <c r="F19" s="50"/>
      <c r="G19" s="50"/>
      <c r="H19" s="50"/>
      <c r="I19" s="11">
        <f>I10+I14+I18</f>
        <v>108.68</v>
      </c>
    </row>
    <row r="20" spans="1:9" ht="24.75" customHeight="1">
      <c r="A20" s="42" t="s">
        <v>17</v>
      </c>
      <c r="B20" s="51"/>
      <c r="C20" s="51"/>
      <c r="D20" s="51"/>
      <c r="E20" s="51"/>
      <c r="F20" s="9" t="s">
        <v>18</v>
      </c>
      <c r="G20" s="9">
        <v>3.5</v>
      </c>
      <c r="H20" s="13">
        <f>I19</f>
        <v>108.68</v>
      </c>
      <c r="I20" s="17">
        <f>G20/100*H20</f>
        <v>3.8038000000000007</v>
      </c>
    </row>
    <row r="21" spans="1:9" ht="24.75" customHeight="1">
      <c r="A21" s="42" t="s">
        <v>19</v>
      </c>
      <c r="B21" s="51"/>
      <c r="C21" s="51"/>
      <c r="D21" s="51"/>
      <c r="E21" s="51"/>
      <c r="F21" s="18" t="s">
        <v>18</v>
      </c>
      <c r="G21" s="18">
        <v>13</v>
      </c>
      <c r="H21" s="19">
        <f>H20+I20</f>
        <v>112.4838</v>
      </c>
      <c r="I21" s="20">
        <f>H21/100*G21</f>
        <v>14.622894</v>
      </c>
    </row>
    <row r="22" spans="1:9" ht="24.75" customHeight="1">
      <c r="A22" s="52" t="s">
        <v>20</v>
      </c>
      <c r="B22" s="53"/>
      <c r="C22" s="53"/>
      <c r="D22" s="53"/>
      <c r="E22" s="53"/>
      <c r="F22" s="18"/>
      <c r="G22" s="18"/>
      <c r="H22" s="18"/>
      <c r="I22" s="20">
        <f>I10+I14+I18+I20+I21</f>
        <v>127.106694</v>
      </c>
    </row>
    <row r="23" spans="1:9" ht="24.75" customHeight="1">
      <c r="A23" s="54" t="s">
        <v>21</v>
      </c>
      <c r="B23" s="55"/>
      <c r="C23" s="55"/>
      <c r="D23" s="55"/>
      <c r="E23" s="55"/>
      <c r="F23" s="18" t="s">
        <v>18</v>
      </c>
      <c r="G23" s="18">
        <v>10</v>
      </c>
      <c r="H23" s="19">
        <f>I22</f>
        <v>127.106694</v>
      </c>
      <c r="I23" s="20">
        <f>G23/100*H23</f>
        <v>12.7106694</v>
      </c>
    </row>
    <row r="24" spans="1:9" ht="24.75" customHeight="1" thickBot="1">
      <c r="A24" s="56" t="s">
        <v>22</v>
      </c>
      <c r="B24" s="57"/>
      <c r="C24" s="57"/>
      <c r="D24" s="57"/>
      <c r="E24" s="57"/>
      <c r="F24" s="57"/>
      <c r="G24" s="57"/>
      <c r="H24" s="21" t="s">
        <v>25</v>
      </c>
      <c r="I24" s="22">
        <f>I10+I14+I18+I21+I23</f>
        <v>136.0135634</v>
      </c>
    </row>
    <row r="25" spans="1:9" ht="13.5">
      <c r="A25" s="24"/>
      <c r="B25" s="24"/>
      <c r="C25" s="24"/>
      <c r="D25" s="24"/>
      <c r="E25" s="24"/>
      <c r="F25" s="25"/>
      <c r="G25" s="25"/>
      <c r="H25" s="25"/>
      <c r="I25" s="25"/>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5:I15"/>
    <mergeCell ref="A6:I6"/>
    <mergeCell ref="A7:E7"/>
    <mergeCell ref="A8:E8"/>
    <mergeCell ref="A9:E9"/>
    <mergeCell ref="A10:E10"/>
    <mergeCell ref="F10:H10"/>
    <mergeCell ref="A11:I11"/>
    <mergeCell ref="A12:E12"/>
    <mergeCell ref="A13:E13"/>
    <mergeCell ref="A14:E14"/>
    <mergeCell ref="F14:H14"/>
    <mergeCell ref="A16:E16"/>
    <mergeCell ref="A17:E17"/>
    <mergeCell ref="A18:E18"/>
    <mergeCell ref="F18:H18"/>
    <mergeCell ref="A19:E19"/>
    <mergeCell ref="F19:H19"/>
    <mergeCell ref="A20:E20"/>
    <mergeCell ref="A21:E21"/>
    <mergeCell ref="A22:E22"/>
    <mergeCell ref="A23:E23"/>
    <mergeCell ref="A24:G24"/>
  </mergeCells>
  <printOptions/>
  <pageMargins left="0.7" right="0.7" top="0.75" bottom="0.75" header="0.3" footer="0.3"/>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theme="6" tint="0.7999799847602844"/>
  </sheetPr>
  <dimension ref="A1:I42"/>
  <sheetViews>
    <sheetView tabSelected="1" workbookViewId="0" topLeftCell="A1">
      <selection activeCell="K10" sqref="K10"/>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58" t="s">
        <v>23</v>
      </c>
      <c r="B3" s="59"/>
      <c r="C3" s="39" t="s">
        <v>35</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9" t="s">
        <v>25</v>
      </c>
      <c r="G7" s="9">
        <v>1</v>
      </c>
      <c r="H7" s="10">
        <f>45.8/2</f>
        <v>22.9</v>
      </c>
      <c r="I7" s="11">
        <f>G7*H7</f>
        <v>22.9</v>
      </c>
    </row>
    <row r="8" spans="1:9" ht="24.75" customHeight="1">
      <c r="A8" s="45" t="s">
        <v>27</v>
      </c>
      <c r="B8" s="46"/>
      <c r="C8" s="46"/>
      <c r="D8" s="46"/>
      <c r="E8" s="46"/>
      <c r="F8" s="9" t="s">
        <v>26</v>
      </c>
      <c r="G8" s="23">
        <f>15.5/2*0.05</f>
        <v>0.3875</v>
      </c>
      <c r="H8" s="10">
        <v>2.3</v>
      </c>
      <c r="I8" s="11">
        <f>G8*H8</f>
        <v>0.89125</v>
      </c>
    </row>
    <row r="9" spans="1:9" ht="24.75" customHeight="1">
      <c r="A9" s="45" t="s">
        <v>38</v>
      </c>
      <c r="B9" s="46"/>
      <c r="C9" s="46"/>
      <c r="D9" s="46"/>
      <c r="E9" s="46"/>
      <c r="F9" s="9" t="s">
        <v>25</v>
      </c>
      <c r="G9" s="9">
        <v>1.05</v>
      </c>
      <c r="H9" s="10">
        <v>30</v>
      </c>
      <c r="I9" s="11">
        <f>G9*H9</f>
        <v>31.5</v>
      </c>
    </row>
    <row r="10" spans="1:9" ht="24.75" customHeight="1">
      <c r="A10" s="45" t="s">
        <v>9</v>
      </c>
      <c r="B10" s="46"/>
      <c r="C10" s="46"/>
      <c r="D10" s="46"/>
      <c r="E10" s="46"/>
      <c r="F10" s="47"/>
      <c r="G10" s="48"/>
      <c r="H10" s="49"/>
      <c r="I10" s="12">
        <f>SUM(I7:I9)</f>
        <v>55.29125</v>
      </c>
    </row>
    <row r="11" spans="1:9" ht="24.75" customHeight="1">
      <c r="A11" s="42" t="s">
        <v>13</v>
      </c>
      <c r="B11" s="43"/>
      <c r="C11" s="43"/>
      <c r="D11" s="43"/>
      <c r="E11" s="43"/>
      <c r="F11" s="43"/>
      <c r="G11" s="43"/>
      <c r="H11" s="43"/>
      <c r="I11" s="44"/>
    </row>
    <row r="12" spans="1:9" ht="24.75" customHeight="1">
      <c r="A12" s="45" t="s">
        <v>10</v>
      </c>
      <c r="B12" s="46"/>
      <c r="C12" s="46"/>
      <c r="D12" s="46"/>
      <c r="E12" s="46"/>
      <c r="F12" s="9" t="s">
        <v>28</v>
      </c>
      <c r="G12" s="9">
        <v>0.6</v>
      </c>
      <c r="H12" s="10">
        <v>26</v>
      </c>
      <c r="I12" s="11">
        <f>G12*H12</f>
        <v>15.6</v>
      </c>
    </row>
    <row r="13" spans="1:9" ht="24.75" customHeight="1">
      <c r="A13" s="45" t="s">
        <v>11</v>
      </c>
      <c r="B13" s="46"/>
      <c r="C13" s="46"/>
      <c r="D13" s="46"/>
      <c r="E13" s="46"/>
      <c r="F13" s="9" t="s">
        <v>28</v>
      </c>
      <c r="G13" s="9">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9" t="s">
        <v>28</v>
      </c>
      <c r="G16" s="9">
        <v>0.1</v>
      </c>
      <c r="H16" s="10">
        <v>120</v>
      </c>
      <c r="I16" s="13">
        <f>G16*H16</f>
        <v>12</v>
      </c>
    </row>
    <row r="17" spans="1:9" s="4" customFormat="1" ht="24.75" customHeight="1">
      <c r="A17" s="45" t="s">
        <v>29</v>
      </c>
      <c r="B17" s="46"/>
      <c r="C17" s="46"/>
      <c r="D17" s="46"/>
      <c r="E17" s="46"/>
      <c r="F17" s="9" t="s">
        <v>30</v>
      </c>
      <c r="G17" s="14">
        <f>15.5/2*1.05</f>
        <v>8.137500000000001</v>
      </c>
      <c r="H17" s="10">
        <v>0.4</v>
      </c>
      <c r="I17" s="15">
        <f>G17*H17</f>
        <v>3.255000000000001</v>
      </c>
    </row>
    <row r="18" spans="1:9" ht="24.75" customHeight="1">
      <c r="A18" s="45" t="s">
        <v>15</v>
      </c>
      <c r="B18" s="46"/>
      <c r="C18" s="46"/>
      <c r="D18" s="46"/>
      <c r="E18" s="46"/>
      <c r="F18" s="46"/>
      <c r="G18" s="46"/>
      <c r="H18" s="46"/>
      <c r="I18" s="12">
        <f>SUM(I16:I17)</f>
        <v>15.255</v>
      </c>
    </row>
    <row r="19" spans="1:9" ht="24.75" customHeight="1">
      <c r="A19" s="45" t="s">
        <v>16</v>
      </c>
      <c r="B19" s="46"/>
      <c r="C19" s="46"/>
      <c r="D19" s="46"/>
      <c r="E19" s="46"/>
      <c r="F19" s="50"/>
      <c r="G19" s="50"/>
      <c r="H19" s="50"/>
      <c r="I19" s="11">
        <f>I10+I14+I18</f>
        <v>101.02624999999999</v>
      </c>
    </row>
    <row r="20" spans="1:9" ht="24.75" customHeight="1">
      <c r="A20" s="42" t="s">
        <v>17</v>
      </c>
      <c r="B20" s="51"/>
      <c r="C20" s="51"/>
      <c r="D20" s="51"/>
      <c r="E20" s="51"/>
      <c r="F20" s="9" t="s">
        <v>18</v>
      </c>
      <c r="G20" s="9">
        <v>3.5</v>
      </c>
      <c r="H20" s="13">
        <f>I19</f>
        <v>101.02624999999999</v>
      </c>
      <c r="I20" s="17">
        <f>G20/100*H20</f>
        <v>3.53591875</v>
      </c>
    </row>
    <row r="21" spans="1:9" ht="24.75" customHeight="1">
      <c r="A21" s="42" t="s">
        <v>19</v>
      </c>
      <c r="B21" s="51"/>
      <c r="C21" s="51"/>
      <c r="D21" s="51"/>
      <c r="E21" s="51"/>
      <c r="F21" s="18" t="s">
        <v>18</v>
      </c>
      <c r="G21" s="18">
        <v>13</v>
      </c>
      <c r="H21" s="19">
        <f>H20+I20</f>
        <v>104.56216874999998</v>
      </c>
      <c r="I21" s="20">
        <f>H21/100*G21</f>
        <v>13.593081937499996</v>
      </c>
    </row>
    <row r="22" spans="1:9" ht="24.75" customHeight="1">
      <c r="A22" s="52" t="s">
        <v>20</v>
      </c>
      <c r="B22" s="53"/>
      <c r="C22" s="53"/>
      <c r="D22" s="53"/>
      <c r="E22" s="53"/>
      <c r="F22" s="18"/>
      <c r="G22" s="18"/>
      <c r="H22" s="18"/>
      <c r="I22" s="20">
        <f>I10+I14+I18+I20+I21</f>
        <v>118.15525068749997</v>
      </c>
    </row>
    <row r="23" spans="1:9" ht="24.75" customHeight="1">
      <c r="A23" s="54" t="s">
        <v>21</v>
      </c>
      <c r="B23" s="55"/>
      <c r="C23" s="55"/>
      <c r="D23" s="55"/>
      <c r="E23" s="55"/>
      <c r="F23" s="18" t="s">
        <v>18</v>
      </c>
      <c r="G23" s="18">
        <v>10</v>
      </c>
      <c r="H23" s="19">
        <f>I22</f>
        <v>118.15525068749997</v>
      </c>
      <c r="I23" s="20">
        <f>G23/100*H23</f>
        <v>11.815525068749999</v>
      </c>
    </row>
    <row r="24" spans="1:9" ht="24.75" customHeight="1" thickBot="1">
      <c r="A24" s="56" t="s">
        <v>22</v>
      </c>
      <c r="B24" s="57"/>
      <c r="C24" s="57"/>
      <c r="D24" s="57"/>
      <c r="E24" s="57"/>
      <c r="F24" s="57"/>
      <c r="G24" s="57"/>
      <c r="H24" s="21" t="s">
        <v>25</v>
      </c>
      <c r="I24" s="22">
        <f>I10+I14+I18+I21+I23</f>
        <v>126.43485700624998</v>
      </c>
    </row>
    <row r="25" spans="1:9" ht="13.5">
      <c r="A25" s="2"/>
      <c r="B25" s="2"/>
      <c r="C25" s="2"/>
      <c r="D25" s="2"/>
      <c r="E25" s="2"/>
      <c r="F25" s="3"/>
      <c r="G25" s="3"/>
      <c r="H25" s="3"/>
      <c r="I25" s="3"/>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5:I15"/>
    <mergeCell ref="A6:I6"/>
    <mergeCell ref="A7:E7"/>
    <mergeCell ref="A8:E8"/>
    <mergeCell ref="A9:E9"/>
    <mergeCell ref="A10:E10"/>
    <mergeCell ref="F10:H10"/>
    <mergeCell ref="A11:I11"/>
    <mergeCell ref="A12:E12"/>
    <mergeCell ref="A13:E13"/>
    <mergeCell ref="A14:E14"/>
    <mergeCell ref="F14:H14"/>
    <mergeCell ref="A16:E16"/>
    <mergeCell ref="A17:E17"/>
    <mergeCell ref="A18:E18"/>
    <mergeCell ref="F18:H18"/>
    <mergeCell ref="A19:E19"/>
    <mergeCell ref="F19:H19"/>
    <mergeCell ref="A20:E20"/>
    <mergeCell ref="A21:E21"/>
    <mergeCell ref="A22:E22"/>
    <mergeCell ref="A23:E23"/>
    <mergeCell ref="A24:G24"/>
  </mergeCells>
  <printOptions/>
  <pageMargins left="0.7" right="0.7" top="0.75" bottom="0.75" header="0.3" footer="0.3"/>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theme="6" tint="0.7999799847602844"/>
  </sheetPr>
  <dimension ref="A1:I42"/>
  <sheetViews>
    <sheetView workbookViewId="0" topLeftCell="A1">
      <selection activeCell="I19" sqref="I19"/>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58" t="s">
        <v>23</v>
      </c>
      <c r="B3" s="59"/>
      <c r="C3" s="39" t="s">
        <v>36</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9" t="s">
        <v>25</v>
      </c>
      <c r="G7" s="9">
        <v>1</v>
      </c>
      <c r="H7" s="10">
        <f>56.2/2</f>
        <v>28.1</v>
      </c>
      <c r="I7" s="11">
        <f>G7*H7</f>
        <v>28.1</v>
      </c>
    </row>
    <row r="8" spans="1:9" ht="24.75" customHeight="1">
      <c r="A8" s="45" t="s">
        <v>27</v>
      </c>
      <c r="B8" s="46"/>
      <c r="C8" s="46"/>
      <c r="D8" s="46"/>
      <c r="E8" s="46"/>
      <c r="F8" s="9" t="s">
        <v>26</v>
      </c>
      <c r="G8" s="23">
        <f>18.5/2*0.05</f>
        <v>0.4625</v>
      </c>
      <c r="H8" s="10">
        <v>2.3</v>
      </c>
      <c r="I8" s="11">
        <f>G8*H8</f>
        <v>1.06375</v>
      </c>
    </row>
    <row r="9" spans="1:9" ht="24.75" customHeight="1">
      <c r="A9" s="45" t="s">
        <v>39</v>
      </c>
      <c r="B9" s="46"/>
      <c r="C9" s="46"/>
      <c r="D9" s="46"/>
      <c r="E9" s="46"/>
      <c r="F9" s="9" t="s">
        <v>25</v>
      </c>
      <c r="G9" s="9">
        <v>1.05</v>
      </c>
      <c r="H9" s="10">
        <v>30</v>
      </c>
      <c r="I9" s="11">
        <f>G9*H9</f>
        <v>31.5</v>
      </c>
    </row>
    <row r="10" spans="1:9" ht="24.75" customHeight="1">
      <c r="A10" s="45" t="s">
        <v>9</v>
      </c>
      <c r="B10" s="46"/>
      <c r="C10" s="46"/>
      <c r="D10" s="46"/>
      <c r="E10" s="46"/>
      <c r="F10" s="47"/>
      <c r="G10" s="48"/>
      <c r="H10" s="49"/>
      <c r="I10" s="12">
        <f>SUM(I7:I9)</f>
        <v>60.66375</v>
      </c>
    </row>
    <row r="11" spans="1:9" ht="24.75" customHeight="1">
      <c r="A11" s="42" t="s">
        <v>13</v>
      </c>
      <c r="B11" s="43"/>
      <c r="C11" s="43"/>
      <c r="D11" s="43"/>
      <c r="E11" s="43"/>
      <c r="F11" s="43"/>
      <c r="G11" s="43"/>
      <c r="H11" s="43"/>
      <c r="I11" s="44"/>
    </row>
    <row r="12" spans="1:9" ht="24.75" customHeight="1">
      <c r="A12" s="45" t="s">
        <v>10</v>
      </c>
      <c r="B12" s="46"/>
      <c r="C12" s="46"/>
      <c r="D12" s="46"/>
      <c r="E12" s="46"/>
      <c r="F12" s="9" t="s">
        <v>28</v>
      </c>
      <c r="G12" s="9">
        <v>0.6</v>
      </c>
      <c r="H12" s="10">
        <v>26</v>
      </c>
      <c r="I12" s="11">
        <f>G12*H12</f>
        <v>15.6</v>
      </c>
    </row>
    <row r="13" spans="1:9" ht="24.75" customHeight="1">
      <c r="A13" s="45" t="s">
        <v>11</v>
      </c>
      <c r="B13" s="46"/>
      <c r="C13" s="46"/>
      <c r="D13" s="46"/>
      <c r="E13" s="46"/>
      <c r="F13" s="9" t="s">
        <v>28</v>
      </c>
      <c r="G13" s="9">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9" t="s">
        <v>28</v>
      </c>
      <c r="G16" s="9">
        <v>0.1</v>
      </c>
      <c r="H16" s="10">
        <v>120</v>
      </c>
      <c r="I16" s="13">
        <f>G16*H16</f>
        <v>12</v>
      </c>
    </row>
    <row r="17" spans="1:9" s="4" customFormat="1" ht="24.75" customHeight="1">
      <c r="A17" s="45" t="s">
        <v>29</v>
      </c>
      <c r="B17" s="46"/>
      <c r="C17" s="46"/>
      <c r="D17" s="46"/>
      <c r="E17" s="46"/>
      <c r="F17" s="9" t="s">
        <v>30</v>
      </c>
      <c r="G17" s="14">
        <f>18.5/2*1.05</f>
        <v>9.7125</v>
      </c>
      <c r="H17" s="10">
        <v>0.4</v>
      </c>
      <c r="I17" s="15">
        <f>G17*H17</f>
        <v>3.8850000000000002</v>
      </c>
    </row>
    <row r="18" spans="1:9" ht="24.75" customHeight="1">
      <c r="A18" s="45" t="s">
        <v>15</v>
      </c>
      <c r="B18" s="46"/>
      <c r="C18" s="46"/>
      <c r="D18" s="46"/>
      <c r="E18" s="46"/>
      <c r="F18" s="46"/>
      <c r="G18" s="46"/>
      <c r="H18" s="46"/>
      <c r="I18" s="12">
        <f>SUM(I16:I17)</f>
        <v>15.885</v>
      </c>
    </row>
    <row r="19" spans="1:9" ht="24.75" customHeight="1">
      <c r="A19" s="45" t="s">
        <v>16</v>
      </c>
      <c r="B19" s="46"/>
      <c r="C19" s="46"/>
      <c r="D19" s="46"/>
      <c r="E19" s="46"/>
      <c r="F19" s="50"/>
      <c r="G19" s="50"/>
      <c r="H19" s="50"/>
      <c r="I19" s="11">
        <f>I10+I14+I18</f>
        <v>107.02875</v>
      </c>
    </row>
    <row r="20" spans="1:9" ht="24.75" customHeight="1">
      <c r="A20" s="42" t="s">
        <v>17</v>
      </c>
      <c r="B20" s="51"/>
      <c r="C20" s="51"/>
      <c r="D20" s="51"/>
      <c r="E20" s="51"/>
      <c r="F20" s="9" t="s">
        <v>18</v>
      </c>
      <c r="G20" s="9">
        <v>3.5</v>
      </c>
      <c r="H20" s="13">
        <f>I19</f>
        <v>107.02875</v>
      </c>
      <c r="I20" s="17">
        <f>G20/100*H20</f>
        <v>3.7460062500000006</v>
      </c>
    </row>
    <row r="21" spans="1:9" ht="24.75" customHeight="1">
      <c r="A21" s="42" t="s">
        <v>19</v>
      </c>
      <c r="B21" s="51"/>
      <c r="C21" s="51"/>
      <c r="D21" s="51"/>
      <c r="E21" s="51"/>
      <c r="F21" s="18" t="s">
        <v>18</v>
      </c>
      <c r="G21" s="18">
        <v>13</v>
      </c>
      <c r="H21" s="19">
        <f>H20+I20</f>
        <v>110.77475625</v>
      </c>
      <c r="I21" s="20">
        <f>H21/100*G21</f>
        <v>14.400718312499999</v>
      </c>
    </row>
    <row r="22" spans="1:9" ht="24.75" customHeight="1">
      <c r="A22" s="52" t="s">
        <v>20</v>
      </c>
      <c r="B22" s="53"/>
      <c r="C22" s="53"/>
      <c r="D22" s="53"/>
      <c r="E22" s="53"/>
      <c r="F22" s="18"/>
      <c r="G22" s="18"/>
      <c r="H22" s="18"/>
      <c r="I22" s="20">
        <f>I10+I14+I18+I20+I21</f>
        <v>125.1754745625</v>
      </c>
    </row>
    <row r="23" spans="1:9" ht="24.75" customHeight="1">
      <c r="A23" s="54" t="s">
        <v>21</v>
      </c>
      <c r="B23" s="55"/>
      <c r="C23" s="55"/>
      <c r="D23" s="55"/>
      <c r="E23" s="55"/>
      <c r="F23" s="18" t="s">
        <v>18</v>
      </c>
      <c r="G23" s="18">
        <v>10</v>
      </c>
      <c r="H23" s="19">
        <f>I22</f>
        <v>125.1754745625</v>
      </c>
      <c r="I23" s="20">
        <f>G23/100*H23</f>
        <v>12.51754745625</v>
      </c>
    </row>
    <row r="24" spans="1:9" ht="24.75" customHeight="1" thickBot="1">
      <c r="A24" s="56" t="s">
        <v>22</v>
      </c>
      <c r="B24" s="57"/>
      <c r="C24" s="57"/>
      <c r="D24" s="57"/>
      <c r="E24" s="57"/>
      <c r="F24" s="57"/>
      <c r="G24" s="57"/>
      <c r="H24" s="21" t="s">
        <v>25</v>
      </c>
      <c r="I24" s="22">
        <f>I10+I14+I18+I21+I23</f>
        <v>133.94701576875002</v>
      </c>
    </row>
    <row r="25" spans="1:9" ht="13.5">
      <c r="A25" s="2"/>
      <c r="B25" s="2"/>
      <c r="C25" s="2"/>
      <c r="D25" s="2"/>
      <c r="E25" s="2"/>
      <c r="F25" s="3"/>
      <c r="G25" s="3"/>
      <c r="H25" s="3"/>
      <c r="I25" s="3"/>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5:I15"/>
    <mergeCell ref="A6:I6"/>
    <mergeCell ref="A7:E7"/>
    <mergeCell ref="A8:E8"/>
    <mergeCell ref="A9:E9"/>
    <mergeCell ref="A10:E10"/>
    <mergeCell ref="F10:H10"/>
    <mergeCell ref="A11:I11"/>
    <mergeCell ref="A12:E12"/>
    <mergeCell ref="A13:E13"/>
    <mergeCell ref="A14:E14"/>
    <mergeCell ref="F14:H14"/>
    <mergeCell ref="A16:E16"/>
    <mergeCell ref="A17:E17"/>
    <mergeCell ref="A18:E18"/>
    <mergeCell ref="F18:H18"/>
    <mergeCell ref="A19:E19"/>
    <mergeCell ref="F19:H19"/>
    <mergeCell ref="A20:E20"/>
    <mergeCell ref="A21:E21"/>
    <mergeCell ref="A22:E22"/>
    <mergeCell ref="A23:E23"/>
    <mergeCell ref="A24:G24"/>
  </mergeCell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theme="7" tint="0.7999799847602844"/>
  </sheetPr>
  <dimension ref="A1:I42"/>
  <sheetViews>
    <sheetView workbookViewId="0" topLeftCell="A1">
      <selection activeCell="I19" sqref="I19"/>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145.5" customHeight="1">
      <c r="A3" s="60" t="s">
        <v>23</v>
      </c>
      <c r="B3" s="61"/>
      <c r="C3" s="39" t="s">
        <v>37</v>
      </c>
      <c r="D3" s="40"/>
      <c r="E3" s="40"/>
      <c r="F3" s="40"/>
      <c r="G3" s="40"/>
      <c r="H3" s="40"/>
      <c r="I3" s="41"/>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24</v>
      </c>
      <c r="B7" s="46"/>
      <c r="C7" s="46"/>
      <c r="D7" s="46"/>
      <c r="E7" s="46"/>
      <c r="F7" s="9" t="s">
        <v>25</v>
      </c>
      <c r="G7" s="9">
        <v>1</v>
      </c>
      <c r="H7" s="10">
        <f>63.8/2</f>
        <v>31.9</v>
      </c>
      <c r="I7" s="11">
        <f>G7*H7</f>
        <v>31.9</v>
      </c>
    </row>
    <row r="8" spans="1:9" ht="24.75" customHeight="1">
      <c r="A8" s="45" t="s">
        <v>27</v>
      </c>
      <c r="B8" s="46"/>
      <c r="C8" s="46"/>
      <c r="D8" s="46"/>
      <c r="E8" s="46"/>
      <c r="F8" s="9" t="s">
        <v>26</v>
      </c>
      <c r="G8" s="23">
        <f>19.3/2*0.05</f>
        <v>0.48250000000000004</v>
      </c>
      <c r="H8" s="10">
        <v>2.9</v>
      </c>
      <c r="I8" s="11">
        <f>G8*H8</f>
        <v>1.39925</v>
      </c>
    </row>
    <row r="9" spans="1:9" ht="24.75" customHeight="1">
      <c r="A9" s="45" t="s">
        <v>40</v>
      </c>
      <c r="B9" s="46"/>
      <c r="C9" s="46"/>
      <c r="D9" s="46"/>
      <c r="E9" s="46"/>
      <c r="F9" s="9" t="s">
        <v>25</v>
      </c>
      <c r="G9" s="9">
        <v>1.05</v>
      </c>
      <c r="H9" s="10">
        <v>30</v>
      </c>
      <c r="I9" s="11">
        <f>G9*H9</f>
        <v>31.5</v>
      </c>
    </row>
    <row r="10" spans="1:9" ht="24.75" customHeight="1">
      <c r="A10" s="45" t="s">
        <v>9</v>
      </c>
      <c r="B10" s="46"/>
      <c r="C10" s="46"/>
      <c r="D10" s="46"/>
      <c r="E10" s="46"/>
      <c r="F10" s="47"/>
      <c r="G10" s="48"/>
      <c r="H10" s="49"/>
      <c r="I10" s="12">
        <f>SUM(I7:I9)</f>
        <v>64.79925</v>
      </c>
    </row>
    <row r="11" spans="1:9" ht="24.75" customHeight="1">
      <c r="A11" s="42" t="s">
        <v>13</v>
      </c>
      <c r="B11" s="43"/>
      <c r="C11" s="43"/>
      <c r="D11" s="43"/>
      <c r="E11" s="43"/>
      <c r="F11" s="43"/>
      <c r="G11" s="43"/>
      <c r="H11" s="43"/>
      <c r="I11" s="44"/>
    </row>
    <row r="12" spans="1:9" ht="24.75" customHeight="1">
      <c r="A12" s="45" t="s">
        <v>10</v>
      </c>
      <c r="B12" s="46"/>
      <c r="C12" s="46"/>
      <c r="D12" s="46"/>
      <c r="E12" s="46"/>
      <c r="F12" s="9" t="s">
        <v>28</v>
      </c>
      <c r="G12" s="9">
        <v>0.6</v>
      </c>
      <c r="H12" s="10">
        <v>26</v>
      </c>
      <c r="I12" s="11">
        <f>G12*H12</f>
        <v>15.6</v>
      </c>
    </row>
    <row r="13" spans="1:9" ht="24.75" customHeight="1">
      <c r="A13" s="45" t="s">
        <v>11</v>
      </c>
      <c r="B13" s="46"/>
      <c r="C13" s="46"/>
      <c r="D13" s="46"/>
      <c r="E13" s="46"/>
      <c r="F13" s="9" t="s">
        <v>28</v>
      </c>
      <c r="G13" s="9">
        <v>0.6</v>
      </c>
      <c r="H13" s="10">
        <v>24.8</v>
      </c>
      <c r="I13" s="11">
        <f>G13*H13</f>
        <v>14.879999999999999</v>
      </c>
    </row>
    <row r="14" spans="1:9" ht="24.75" customHeight="1">
      <c r="A14" s="45" t="s">
        <v>12</v>
      </c>
      <c r="B14" s="46"/>
      <c r="C14" s="46"/>
      <c r="D14" s="46"/>
      <c r="E14" s="46"/>
      <c r="F14" s="46"/>
      <c r="G14" s="46"/>
      <c r="H14" s="46"/>
      <c r="I14" s="12">
        <f>SUM(I12:I13)</f>
        <v>30.479999999999997</v>
      </c>
    </row>
    <row r="15" spans="1:9" ht="24.75" customHeight="1">
      <c r="A15" s="42" t="s">
        <v>14</v>
      </c>
      <c r="B15" s="43"/>
      <c r="C15" s="43"/>
      <c r="D15" s="43"/>
      <c r="E15" s="43"/>
      <c r="F15" s="43"/>
      <c r="G15" s="43"/>
      <c r="H15" s="43"/>
      <c r="I15" s="44"/>
    </row>
    <row r="16" spans="1:9" ht="24.75" customHeight="1">
      <c r="A16" s="45" t="s">
        <v>31</v>
      </c>
      <c r="B16" s="46"/>
      <c r="C16" s="46"/>
      <c r="D16" s="46"/>
      <c r="E16" s="46"/>
      <c r="F16" s="9" t="s">
        <v>28</v>
      </c>
      <c r="G16" s="9">
        <v>0.1</v>
      </c>
      <c r="H16" s="10">
        <v>120</v>
      </c>
      <c r="I16" s="13">
        <f>G16*H16</f>
        <v>12</v>
      </c>
    </row>
    <row r="17" spans="1:9" s="4" customFormat="1" ht="24.75" customHeight="1">
      <c r="A17" s="45" t="s">
        <v>29</v>
      </c>
      <c r="B17" s="46"/>
      <c r="C17" s="46"/>
      <c r="D17" s="46"/>
      <c r="E17" s="46"/>
      <c r="F17" s="9" t="s">
        <v>30</v>
      </c>
      <c r="G17" s="14">
        <f>19.3/2*1.05</f>
        <v>10.1325</v>
      </c>
      <c r="H17" s="10">
        <v>0.4</v>
      </c>
      <c r="I17" s="15">
        <f>G17*H17</f>
        <v>4.053</v>
      </c>
    </row>
    <row r="18" spans="1:9" ht="24.75" customHeight="1">
      <c r="A18" s="45" t="s">
        <v>15</v>
      </c>
      <c r="B18" s="46"/>
      <c r="C18" s="46"/>
      <c r="D18" s="46"/>
      <c r="E18" s="46"/>
      <c r="F18" s="46"/>
      <c r="G18" s="46"/>
      <c r="H18" s="46"/>
      <c r="I18" s="12">
        <f>SUM(I16:I17)</f>
        <v>16.053</v>
      </c>
    </row>
    <row r="19" spans="1:9" ht="24.75" customHeight="1">
      <c r="A19" s="45" t="s">
        <v>16</v>
      </c>
      <c r="B19" s="46"/>
      <c r="C19" s="46"/>
      <c r="D19" s="46"/>
      <c r="E19" s="46"/>
      <c r="F19" s="50"/>
      <c r="G19" s="50"/>
      <c r="H19" s="50"/>
      <c r="I19" s="11">
        <f>I10+I14+I18</f>
        <v>111.33224999999999</v>
      </c>
    </row>
    <row r="20" spans="1:9" ht="24.75" customHeight="1">
      <c r="A20" s="42" t="s">
        <v>17</v>
      </c>
      <c r="B20" s="51"/>
      <c r="C20" s="51"/>
      <c r="D20" s="51"/>
      <c r="E20" s="51"/>
      <c r="F20" s="9" t="s">
        <v>18</v>
      </c>
      <c r="G20" s="9">
        <v>3.5</v>
      </c>
      <c r="H20" s="13">
        <f>I19</f>
        <v>111.33224999999999</v>
      </c>
      <c r="I20" s="17">
        <f>G20/100*H20</f>
        <v>3.89662875</v>
      </c>
    </row>
    <row r="21" spans="1:9" ht="24.75" customHeight="1">
      <c r="A21" s="42" t="s">
        <v>19</v>
      </c>
      <c r="B21" s="51"/>
      <c r="C21" s="51"/>
      <c r="D21" s="51"/>
      <c r="E21" s="51"/>
      <c r="F21" s="18" t="s">
        <v>18</v>
      </c>
      <c r="G21" s="18">
        <v>13</v>
      </c>
      <c r="H21" s="19">
        <f>H20+I20</f>
        <v>115.22887874999999</v>
      </c>
      <c r="I21" s="20">
        <f>H21/100*G21</f>
        <v>14.979754237499998</v>
      </c>
    </row>
    <row r="22" spans="1:9" ht="24.75" customHeight="1">
      <c r="A22" s="52" t="s">
        <v>20</v>
      </c>
      <c r="B22" s="53"/>
      <c r="C22" s="53"/>
      <c r="D22" s="53"/>
      <c r="E22" s="53"/>
      <c r="F22" s="18"/>
      <c r="G22" s="18"/>
      <c r="H22" s="18"/>
      <c r="I22" s="20">
        <f>I10+I14+I18+I20+I21</f>
        <v>130.20863298749998</v>
      </c>
    </row>
    <row r="23" spans="1:9" ht="24.75" customHeight="1">
      <c r="A23" s="54" t="s">
        <v>21</v>
      </c>
      <c r="B23" s="55"/>
      <c r="C23" s="55"/>
      <c r="D23" s="55"/>
      <c r="E23" s="55"/>
      <c r="F23" s="18" t="s">
        <v>18</v>
      </c>
      <c r="G23" s="18">
        <v>10</v>
      </c>
      <c r="H23" s="19">
        <f>I22</f>
        <v>130.20863298749998</v>
      </c>
      <c r="I23" s="20">
        <f>G23/100*H23</f>
        <v>13.02086329875</v>
      </c>
    </row>
    <row r="24" spans="1:9" ht="24.75" customHeight="1" thickBot="1">
      <c r="A24" s="56" t="s">
        <v>22</v>
      </c>
      <c r="B24" s="57"/>
      <c r="C24" s="57"/>
      <c r="D24" s="57"/>
      <c r="E24" s="57"/>
      <c r="F24" s="57"/>
      <c r="G24" s="57"/>
      <c r="H24" s="21" t="s">
        <v>25</v>
      </c>
      <c r="I24" s="22">
        <f>I10+I14+I18+I21+I23</f>
        <v>139.33286753624998</v>
      </c>
    </row>
    <row r="25" spans="1:9" ht="13.5">
      <c r="A25" s="2"/>
      <c r="B25" s="2"/>
      <c r="C25" s="2"/>
      <c r="D25" s="2"/>
      <c r="E25" s="2"/>
      <c r="F25" s="3"/>
      <c r="G25" s="3"/>
      <c r="H25" s="3"/>
      <c r="I25" s="3"/>
    </row>
    <row r="26" spans="1:9" ht="13.5">
      <c r="A26" s="2"/>
      <c r="B26" s="2"/>
      <c r="C26" s="2"/>
      <c r="D26" s="2"/>
      <c r="E26" s="2"/>
      <c r="F26" s="3"/>
      <c r="G26" s="3"/>
      <c r="H26" s="3"/>
      <c r="I26" s="3"/>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sheetData>
  <sheetProtection/>
  <mergeCells count="31">
    <mergeCell ref="A4:E5"/>
    <mergeCell ref="F4:F5"/>
    <mergeCell ref="G4:G5"/>
    <mergeCell ref="A1:I1"/>
    <mergeCell ref="A2:B2"/>
    <mergeCell ref="C2:I2"/>
    <mergeCell ref="A3:B3"/>
    <mergeCell ref="C3:I3"/>
    <mergeCell ref="A15:I15"/>
    <mergeCell ref="A6:I6"/>
    <mergeCell ref="A7:E7"/>
    <mergeCell ref="A8:E8"/>
    <mergeCell ref="A9:E9"/>
    <mergeCell ref="A10:E10"/>
    <mergeCell ref="F10:H10"/>
    <mergeCell ref="A11:I11"/>
    <mergeCell ref="A12:E12"/>
    <mergeCell ref="A13:E13"/>
    <mergeCell ref="A14:E14"/>
    <mergeCell ref="F14:H14"/>
    <mergeCell ref="A16:E16"/>
    <mergeCell ref="A17:E17"/>
    <mergeCell ref="A18:E18"/>
    <mergeCell ref="F18:H18"/>
    <mergeCell ref="A19:E19"/>
    <mergeCell ref="F19:H19"/>
    <mergeCell ref="A20:E20"/>
    <mergeCell ref="A21:E21"/>
    <mergeCell ref="A22:E22"/>
    <mergeCell ref="A23:E23"/>
    <mergeCell ref="A24:G24"/>
  </mergeCells>
  <printOptions/>
  <pageMargins left="0.7" right="0.7" top="0.75" bottom="0.75" header="0.3" footer="0.3"/>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theme="8" tint="0.7999799847602844"/>
  </sheetPr>
  <dimension ref="A1:I38"/>
  <sheetViews>
    <sheetView workbookViewId="0" topLeftCell="A1">
      <selection activeCell="H21" sqref="H21"/>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97.5" customHeight="1">
      <c r="A3" s="65" t="s">
        <v>23</v>
      </c>
      <c r="B3" s="66"/>
      <c r="C3" s="62" t="s">
        <v>41</v>
      </c>
      <c r="D3" s="63"/>
      <c r="E3" s="63"/>
      <c r="F3" s="63"/>
      <c r="G3" s="63"/>
      <c r="H3" s="63"/>
      <c r="I3" s="64"/>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c r="B7" s="46"/>
      <c r="C7" s="46"/>
      <c r="D7" s="46"/>
      <c r="E7" s="46"/>
      <c r="F7" s="9"/>
      <c r="G7" s="9"/>
      <c r="H7" s="10"/>
      <c r="I7" s="11">
        <f>G7*H7</f>
        <v>0</v>
      </c>
    </row>
    <row r="8" spans="1:9" ht="24.75" customHeight="1">
      <c r="A8" s="45" t="s">
        <v>9</v>
      </c>
      <c r="B8" s="46"/>
      <c r="C8" s="46"/>
      <c r="D8" s="46"/>
      <c r="E8" s="46"/>
      <c r="F8" s="47"/>
      <c r="G8" s="48"/>
      <c r="H8" s="49"/>
      <c r="I8" s="12">
        <f>SUM(I7:I7)</f>
        <v>0</v>
      </c>
    </row>
    <row r="9" spans="1:9" ht="24.75" customHeight="1">
      <c r="A9" s="42" t="s">
        <v>13</v>
      </c>
      <c r="B9" s="43"/>
      <c r="C9" s="43"/>
      <c r="D9" s="43"/>
      <c r="E9" s="43"/>
      <c r="F9" s="43"/>
      <c r="G9" s="43"/>
      <c r="H9" s="43"/>
      <c r="I9" s="44"/>
    </row>
    <row r="10" spans="1:9" ht="24.75" customHeight="1">
      <c r="A10" s="45" t="s">
        <v>10</v>
      </c>
      <c r="B10" s="46"/>
      <c r="C10" s="46"/>
      <c r="D10" s="46"/>
      <c r="E10" s="46"/>
      <c r="F10" s="9" t="s">
        <v>42</v>
      </c>
      <c r="G10" s="9">
        <v>0.5</v>
      </c>
      <c r="H10" s="10">
        <v>26</v>
      </c>
      <c r="I10" s="11">
        <f>G10*H10</f>
        <v>13</v>
      </c>
    </row>
    <row r="11" spans="1:9" ht="24.75" customHeight="1">
      <c r="A11" s="45" t="s">
        <v>12</v>
      </c>
      <c r="B11" s="46"/>
      <c r="C11" s="46"/>
      <c r="D11" s="46"/>
      <c r="E11" s="46"/>
      <c r="F11" s="46"/>
      <c r="G11" s="46"/>
      <c r="H11" s="46"/>
      <c r="I11" s="12">
        <f>SUM(I10:I10)</f>
        <v>13</v>
      </c>
    </row>
    <row r="12" spans="1:9" ht="24.75" customHeight="1">
      <c r="A12" s="42" t="s">
        <v>14</v>
      </c>
      <c r="B12" s="43"/>
      <c r="C12" s="43"/>
      <c r="D12" s="43"/>
      <c r="E12" s="43"/>
      <c r="F12" s="43"/>
      <c r="G12" s="43"/>
      <c r="H12" s="43"/>
      <c r="I12" s="44"/>
    </row>
    <row r="13" spans="1:9" ht="24.75" customHeight="1">
      <c r="A13" s="45" t="s">
        <v>31</v>
      </c>
      <c r="B13" s="46"/>
      <c r="C13" s="46"/>
      <c r="D13" s="46"/>
      <c r="E13" s="46"/>
      <c r="F13" s="9" t="s">
        <v>28</v>
      </c>
      <c r="G13" s="9">
        <v>0.1</v>
      </c>
      <c r="H13" s="10">
        <v>120</v>
      </c>
      <c r="I13" s="13">
        <f>G13*H13</f>
        <v>12</v>
      </c>
    </row>
    <row r="14" spans="1:9" ht="24.75" customHeight="1">
      <c r="A14" s="45" t="s">
        <v>15</v>
      </c>
      <c r="B14" s="46"/>
      <c r="C14" s="46"/>
      <c r="D14" s="46"/>
      <c r="E14" s="46"/>
      <c r="F14" s="46"/>
      <c r="G14" s="46"/>
      <c r="H14" s="46"/>
      <c r="I14" s="12">
        <f>SUM(I13:I13)</f>
        <v>12</v>
      </c>
    </row>
    <row r="15" spans="1:9" ht="24.75" customHeight="1">
      <c r="A15" s="45" t="s">
        <v>16</v>
      </c>
      <c r="B15" s="46"/>
      <c r="C15" s="46"/>
      <c r="D15" s="46"/>
      <c r="E15" s="46"/>
      <c r="F15" s="50"/>
      <c r="G15" s="50"/>
      <c r="H15" s="50"/>
      <c r="I15" s="11">
        <f>I8+I11+I14</f>
        <v>25</v>
      </c>
    </row>
    <row r="16" spans="1:9" ht="24.75" customHeight="1">
      <c r="A16" s="42" t="s">
        <v>17</v>
      </c>
      <c r="B16" s="51"/>
      <c r="C16" s="51"/>
      <c r="D16" s="51"/>
      <c r="E16" s="51"/>
      <c r="F16" s="9" t="s">
        <v>18</v>
      </c>
      <c r="G16" s="9">
        <v>3.5</v>
      </c>
      <c r="H16" s="13">
        <f>I15</f>
        <v>25</v>
      </c>
      <c r="I16" s="17">
        <f>G16/100*H16</f>
        <v>0.8750000000000001</v>
      </c>
    </row>
    <row r="17" spans="1:9" ht="24.75" customHeight="1">
      <c r="A17" s="42" t="s">
        <v>19</v>
      </c>
      <c r="B17" s="51"/>
      <c r="C17" s="51"/>
      <c r="D17" s="51"/>
      <c r="E17" s="51"/>
      <c r="F17" s="18" t="s">
        <v>18</v>
      </c>
      <c r="G17" s="18">
        <v>13</v>
      </c>
      <c r="H17" s="19">
        <f>H16+I16</f>
        <v>25.875</v>
      </c>
      <c r="I17" s="20">
        <f>H17/100*G17</f>
        <v>3.3637499999999996</v>
      </c>
    </row>
    <row r="18" spans="1:9" ht="24.75" customHeight="1">
      <c r="A18" s="52" t="s">
        <v>20</v>
      </c>
      <c r="B18" s="53"/>
      <c r="C18" s="53"/>
      <c r="D18" s="53"/>
      <c r="E18" s="53"/>
      <c r="F18" s="18"/>
      <c r="G18" s="18"/>
      <c r="H18" s="18"/>
      <c r="I18" s="20">
        <f>I8+I11+I14+I16+I17</f>
        <v>29.23875</v>
      </c>
    </row>
    <row r="19" spans="1:9" ht="24.75" customHeight="1">
      <c r="A19" s="54" t="s">
        <v>21</v>
      </c>
      <c r="B19" s="55"/>
      <c r="C19" s="55"/>
      <c r="D19" s="55"/>
      <c r="E19" s="55"/>
      <c r="F19" s="18" t="s">
        <v>18</v>
      </c>
      <c r="G19" s="18">
        <v>10</v>
      </c>
      <c r="H19" s="19">
        <f>I18</f>
        <v>29.23875</v>
      </c>
      <c r="I19" s="20">
        <f>G19/100*H19</f>
        <v>2.9238750000000002</v>
      </c>
    </row>
    <row r="20" spans="1:9" ht="24.75" customHeight="1" thickBot="1">
      <c r="A20" s="56" t="s">
        <v>22</v>
      </c>
      <c r="B20" s="57"/>
      <c r="C20" s="57"/>
      <c r="D20" s="57"/>
      <c r="E20" s="57"/>
      <c r="F20" s="57"/>
      <c r="G20" s="57"/>
      <c r="H20" s="21" t="s">
        <v>46</v>
      </c>
      <c r="I20" s="22">
        <f>I8+I11+I14+I17+I19</f>
        <v>31.287625</v>
      </c>
    </row>
    <row r="21" spans="1:9" ht="13.5">
      <c r="A21" s="2"/>
      <c r="B21" s="2"/>
      <c r="C21" s="2"/>
      <c r="D21" s="2"/>
      <c r="E21" s="2"/>
      <c r="F21" s="3"/>
      <c r="G21" s="3"/>
      <c r="H21" s="3"/>
      <c r="I21" s="3"/>
    </row>
    <row r="22" spans="1:9" ht="13.5">
      <c r="A22" s="2"/>
      <c r="B22" s="2"/>
      <c r="C22" s="2"/>
      <c r="D22" s="2"/>
      <c r="E22" s="2"/>
      <c r="F22" s="3"/>
      <c r="G22" s="3"/>
      <c r="H22" s="3"/>
      <c r="I22" s="3"/>
    </row>
    <row r="23" spans="1:9" ht="13.5">
      <c r="A23" s="2"/>
      <c r="B23" s="2"/>
      <c r="C23" s="2"/>
      <c r="D23" s="2"/>
      <c r="E23" s="2"/>
      <c r="F23" s="2"/>
      <c r="G23" s="2"/>
      <c r="H23" s="2"/>
      <c r="I23" s="2"/>
    </row>
    <row r="24" spans="1:9" ht="13.5">
      <c r="A24" s="2"/>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sheetData>
  <sheetProtection/>
  <mergeCells count="27">
    <mergeCell ref="A4:E5"/>
    <mergeCell ref="F4:F5"/>
    <mergeCell ref="G4:G5"/>
    <mergeCell ref="A1:I1"/>
    <mergeCell ref="A2:B2"/>
    <mergeCell ref="C2:I2"/>
    <mergeCell ref="C3:I3"/>
    <mergeCell ref="A3:B3"/>
    <mergeCell ref="A11:E11"/>
    <mergeCell ref="F11:H11"/>
    <mergeCell ref="A6:I6"/>
    <mergeCell ref="A7:E7"/>
    <mergeCell ref="A8:E8"/>
    <mergeCell ref="A9:I9"/>
    <mergeCell ref="F8:H8"/>
    <mergeCell ref="A10:E10"/>
    <mergeCell ref="A12:I12"/>
    <mergeCell ref="A14:E14"/>
    <mergeCell ref="F14:H14"/>
    <mergeCell ref="A15:E15"/>
    <mergeCell ref="F15:H15"/>
    <mergeCell ref="A13:E13"/>
    <mergeCell ref="A19:E19"/>
    <mergeCell ref="A20:G20"/>
    <mergeCell ref="A16:E16"/>
    <mergeCell ref="A17:E17"/>
    <mergeCell ref="A18:E18"/>
  </mergeCells>
  <printOptions/>
  <pageMargins left="0.7" right="0.7" top="0.75" bottom="0.75" header="0.3" footer="0.3"/>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theme="8" tint="0.7999799847602844"/>
  </sheetPr>
  <dimension ref="A1:I38"/>
  <sheetViews>
    <sheetView workbookViewId="0" topLeftCell="A1">
      <selection activeCell="L11" sqref="L11"/>
    </sheetView>
  </sheetViews>
  <sheetFormatPr defaultColWidth="8.8515625" defaultRowHeight="15"/>
  <cols>
    <col min="1" max="5" width="8.8515625" style="1" customWidth="1"/>
    <col min="6" max="6" width="8.28125" style="1" customWidth="1"/>
    <col min="7" max="7" width="8.421875" style="1" customWidth="1"/>
    <col min="8" max="8" width="11.421875" style="1" bestFit="1" customWidth="1"/>
    <col min="9" max="9" width="12.421875" style="1" customWidth="1"/>
  </cols>
  <sheetData>
    <row r="1" spans="1:9" ht="30" customHeight="1">
      <c r="A1" s="31" t="s">
        <v>0</v>
      </c>
      <c r="B1" s="32"/>
      <c r="C1" s="32"/>
      <c r="D1" s="32"/>
      <c r="E1" s="32"/>
      <c r="F1" s="32"/>
      <c r="G1" s="32"/>
      <c r="H1" s="32"/>
      <c r="I1" s="33"/>
    </row>
    <row r="2" spans="1:9" ht="24.75" customHeight="1">
      <c r="A2" s="34" t="s">
        <v>1</v>
      </c>
      <c r="B2" s="35"/>
      <c r="C2" s="35" t="s">
        <v>2</v>
      </c>
      <c r="D2" s="35"/>
      <c r="E2" s="35"/>
      <c r="F2" s="35"/>
      <c r="G2" s="35"/>
      <c r="H2" s="35"/>
      <c r="I2" s="36"/>
    </row>
    <row r="3" spans="1:9" ht="97.5" customHeight="1">
      <c r="A3" s="65" t="s">
        <v>23</v>
      </c>
      <c r="B3" s="66"/>
      <c r="C3" s="62" t="s">
        <v>53</v>
      </c>
      <c r="D3" s="63"/>
      <c r="E3" s="63"/>
      <c r="F3" s="63"/>
      <c r="G3" s="63"/>
      <c r="H3" s="63"/>
      <c r="I3" s="64"/>
    </row>
    <row r="4" spans="1:9" ht="30" customHeight="1">
      <c r="A4" s="26"/>
      <c r="B4" s="27"/>
      <c r="C4" s="27"/>
      <c r="D4" s="27"/>
      <c r="E4" s="27"/>
      <c r="F4" s="30" t="s">
        <v>4</v>
      </c>
      <c r="G4" s="30" t="s">
        <v>5</v>
      </c>
      <c r="H4" s="5" t="s">
        <v>6</v>
      </c>
      <c r="I4" s="6" t="s">
        <v>3</v>
      </c>
    </row>
    <row r="5" spans="1:9" ht="13.5">
      <c r="A5" s="28"/>
      <c r="B5" s="29"/>
      <c r="C5" s="29"/>
      <c r="D5" s="29"/>
      <c r="E5" s="29"/>
      <c r="F5" s="30"/>
      <c r="G5" s="30"/>
      <c r="H5" s="7" t="s">
        <v>8</v>
      </c>
      <c r="I5" s="8" t="s">
        <v>8</v>
      </c>
    </row>
    <row r="6" spans="1:9" ht="24.75" customHeight="1">
      <c r="A6" s="42" t="s">
        <v>7</v>
      </c>
      <c r="B6" s="43"/>
      <c r="C6" s="43"/>
      <c r="D6" s="43"/>
      <c r="E6" s="43"/>
      <c r="F6" s="43"/>
      <c r="G6" s="43"/>
      <c r="H6" s="43"/>
      <c r="I6" s="44"/>
    </row>
    <row r="7" spans="1:9" ht="24.75" customHeight="1">
      <c r="A7" s="45" t="s">
        <v>54</v>
      </c>
      <c r="B7" s="46"/>
      <c r="C7" s="46"/>
      <c r="D7" s="46"/>
      <c r="E7" s="46"/>
      <c r="F7" s="9" t="s">
        <v>55</v>
      </c>
      <c r="G7" s="9">
        <v>5</v>
      </c>
      <c r="H7" s="10">
        <v>1.8</v>
      </c>
      <c r="I7" s="11">
        <f>G7*H7</f>
        <v>9</v>
      </c>
    </row>
    <row r="8" spans="1:9" ht="24.75" customHeight="1">
      <c r="A8" s="45" t="s">
        <v>9</v>
      </c>
      <c r="B8" s="46"/>
      <c r="C8" s="46"/>
      <c r="D8" s="46"/>
      <c r="E8" s="46"/>
      <c r="F8" s="47"/>
      <c r="G8" s="48"/>
      <c r="H8" s="49"/>
      <c r="I8" s="12">
        <f>SUM(I7:I7)</f>
        <v>9</v>
      </c>
    </row>
    <row r="9" spans="1:9" ht="24.75" customHeight="1">
      <c r="A9" s="42" t="s">
        <v>13</v>
      </c>
      <c r="B9" s="43"/>
      <c r="C9" s="43"/>
      <c r="D9" s="43"/>
      <c r="E9" s="43"/>
      <c r="F9" s="43"/>
      <c r="G9" s="43"/>
      <c r="H9" s="43"/>
      <c r="I9" s="44"/>
    </row>
    <row r="10" spans="1:9" ht="24.75" customHeight="1">
      <c r="A10" s="45" t="s">
        <v>11</v>
      </c>
      <c r="B10" s="46"/>
      <c r="C10" s="46"/>
      <c r="D10" s="46"/>
      <c r="E10" s="46"/>
      <c r="F10" s="9" t="s">
        <v>56</v>
      </c>
      <c r="G10" s="9">
        <v>0.15</v>
      </c>
      <c r="H10" s="10">
        <v>24.8</v>
      </c>
      <c r="I10" s="11">
        <f>G10*H10</f>
        <v>3.7199999999999998</v>
      </c>
    </row>
    <row r="11" spans="1:9" ht="24.75" customHeight="1">
      <c r="A11" s="45" t="s">
        <v>12</v>
      </c>
      <c r="B11" s="46"/>
      <c r="C11" s="46"/>
      <c r="D11" s="46"/>
      <c r="E11" s="46"/>
      <c r="F11" s="46"/>
      <c r="G11" s="46"/>
      <c r="H11" s="46"/>
      <c r="I11" s="12">
        <f>SUM(I10:I10)</f>
        <v>3.7199999999999998</v>
      </c>
    </row>
    <row r="12" spans="1:9" ht="24.75" customHeight="1">
      <c r="A12" s="42" t="s">
        <v>14</v>
      </c>
      <c r="B12" s="43"/>
      <c r="C12" s="43"/>
      <c r="D12" s="43"/>
      <c r="E12" s="43"/>
      <c r="F12" s="43"/>
      <c r="G12" s="43"/>
      <c r="H12" s="43"/>
      <c r="I12" s="44"/>
    </row>
    <row r="13" spans="1:9" ht="24.75" customHeight="1">
      <c r="A13" s="45"/>
      <c r="B13" s="46"/>
      <c r="C13" s="46"/>
      <c r="D13" s="46"/>
      <c r="E13" s="46"/>
      <c r="F13" s="9"/>
      <c r="G13" s="9"/>
      <c r="H13" s="10"/>
      <c r="I13" s="13">
        <f>G13*H13</f>
        <v>0</v>
      </c>
    </row>
    <row r="14" spans="1:9" ht="24.75" customHeight="1">
      <c r="A14" s="45" t="s">
        <v>15</v>
      </c>
      <c r="B14" s="46"/>
      <c r="C14" s="46"/>
      <c r="D14" s="46"/>
      <c r="E14" s="46"/>
      <c r="F14" s="46"/>
      <c r="G14" s="46"/>
      <c r="H14" s="46"/>
      <c r="I14" s="12">
        <f>SUM(I13:I13)</f>
        <v>0</v>
      </c>
    </row>
    <row r="15" spans="1:9" ht="24.75" customHeight="1">
      <c r="A15" s="45" t="s">
        <v>16</v>
      </c>
      <c r="B15" s="46"/>
      <c r="C15" s="46"/>
      <c r="D15" s="46"/>
      <c r="E15" s="46"/>
      <c r="F15" s="50"/>
      <c r="G15" s="50"/>
      <c r="H15" s="50"/>
      <c r="I15" s="11">
        <f>I8+I11+I14</f>
        <v>12.719999999999999</v>
      </c>
    </row>
    <row r="16" spans="1:9" ht="24.75" customHeight="1">
      <c r="A16" s="42" t="s">
        <v>17</v>
      </c>
      <c r="B16" s="51"/>
      <c r="C16" s="51"/>
      <c r="D16" s="51"/>
      <c r="E16" s="51"/>
      <c r="F16" s="9" t="s">
        <v>18</v>
      </c>
      <c r="G16" s="9">
        <v>3.5</v>
      </c>
      <c r="H16" s="13">
        <f>I15</f>
        <v>12.719999999999999</v>
      </c>
      <c r="I16" s="17">
        <f>G16/100*H16</f>
        <v>0.4452</v>
      </c>
    </row>
    <row r="17" spans="1:9" ht="24.75" customHeight="1">
      <c r="A17" s="42" t="s">
        <v>19</v>
      </c>
      <c r="B17" s="51"/>
      <c r="C17" s="51"/>
      <c r="D17" s="51"/>
      <c r="E17" s="51"/>
      <c r="F17" s="18" t="s">
        <v>18</v>
      </c>
      <c r="G17" s="18">
        <v>13</v>
      </c>
      <c r="H17" s="19">
        <f>H16+I16</f>
        <v>13.165199999999999</v>
      </c>
      <c r="I17" s="20">
        <f>H17/100*G17</f>
        <v>1.7114759999999998</v>
      </c>
    </row>
    <row r="18" spans="1:9" ht="24.75" customHeight="1">
      <c r="A18" s="52" t="s">
        <v>20</v>
      </c>
      <c r="B18" s="53"/>
      <c r="C18" s="53"/>
      <c r="D18" s="53"/>
      <c r="E18" s="53"/>
      <c r="F18" s="18"/>
      <c r="G18" s="18"/>
      <c r="H18" s="18"/>
      <c r="I18" s="20">
        <f>I8+I11+I14+I16+I17</f>
        <v>14.876675999999998</v>
      </c>
    </row>
    <row r="19" spans="1:9" ht="24.75" customHeight="1">
      <c r="A19" s="54" t="s">
        <v>21</v>
      </c>
      <c r="B19" s="55"/>
      <c r="C19" s="55"/>
      <c r="D19" s="55"/>
      <c r="E19" s="55"/>
      <c r="F19" s="18" t="s">
        <v>18</v>
      </c>
      <c r="G19" s="18">
        <v>10</v>
      </c>
      <c r="H19" s="19">
        <f>I18</f>
        <v>14.876675999999998</v>
      </c>
      <c r="I19" s="20">
        <f>G19/100*H19</f>
        <v>1.4876676</v>
      </c>
    </row>
    <row r="20" spans="1:9" ht="24.75" customHeight="1" thickBot="1">
      <c r="A20" s="56" t="s">
        <v>22</v>
      </c>
      <c r="B20" s="57"/>
      <c r="C20" s="57"/>
      <c r="D20" s="57"/>
      <c r="E20" s="57"/>
      <c r="F20" s="57"/>
      <c r="G20" s="57"/>
      <c r="H20" s="21" t="s">
        <v>46</v>
      </c>
      <c r="I20" s="22">
        <f>I8+I11+I14+I17+I19</f>
        <v>15.919143599999998</v>
      </c>
    </row>
    <row r="21" spans="1:9" ht="13.5">
      <c r="A21" s="2"/>
      <c r="B21" s="2"/>
      <c r="C21" s="2"/>
      <c r="D21" s="2"/>
      <c r="E21" s="2"/>
      <c r="F21" s="3"/>
      <c r="G21" s="3"/>
      <c r="H21" s="3"/>
      <c r="I21" s="3"/>
    </row>
    <row r="22" spans="1:9" ht="13.5">
      <c r="A22" s="2"/>
      <c r="B22" s="2"/>
      <c r="C22" s="2"/>
      <c r="D22" s="2"/>
      <c r="E22" s="2"/>
      <c r="F22" s="3"/>
      <c r="G22" s="3"/>
      <c r="H22" s="3"/>
      <c r="I22" s="3"/>
    </row>
    <row r="23" spans="1:9" ht="13.5">
      <c r="A23" s="2"/>
      <c r="B23" s="2"/>
      <c r="C23" s="2"/>
      <c r="D23" s="2"/>
      <c r="E23" s="2"/>
      <c r="F23" s="2"/>
      <c r="G23" s="2"/>
      <c r="H23" s="2"/>
      <c r="I23" s="2"/>
    </row>
    <row r="24" spans="1:9" ht="13.5">
      <c r="A24" s="2"/>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sheetData>
  <sheetProtection/>
  <mergeCells count="27">
    <mergeCell ref="A6:I6"/>
    <mergeCell ref="A7:E7"/>
    <mergeCell ref="A8:E8"/>
    <mergeCell ref="F8:H8"/>
    <mergeCell ref="A1:I1"/>
    <mergeCell ref="A2:B2"/>
    <mergeCell ref="C2:I2"/>
    <mergeCell ref="A3:B3"/>
    <mergeCell ref="C3:I3"/>
    <mergeCell ref="A4:E5"/>
    <mergeCell ref="F4:F5"/>
    <mergeCell ref="G4:G5"/>
    <mergeCell ref="A9:I9"/>
    <mergeCell ref="A10:E10"/>
    <mergeCell ref="A11:E11"/>
    <mergeCell ref="F11:H11"/>
    <mergeCell ref="A12:I12"/>
    <mergeCell ref="A17:E17"/>
    <mergeCell ref="A18:E18"/>
    <mergeCell ref="A19:E19"/>
    <mergeCell ref="A20:G20"/>
    <mergeCell ref="A13:E13"/>
    <mergeCell ref="A14:E14"/>
    <mergeCell ref="F14:H14"/>
    <mergeCell ref="A15:E15"/>
    <mergeCell ref="F15:H15"/>
    <mergeCell ref="A16:E16"/>
  </mergeCell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AngeloMoffa</dc:creator>
  <cp:keywords/>
  <dc:description/>
  <cp:lastModifiedBy>imac</cp:lastModifiedBy>
  <cp:lastPrinted>2015-09-05T14:53:58Z</cp:lastPrinted>
  <dcterms:created xsi:type="dcterms:W3CDTF">2015-08-31T07:36:10Z</dcterms:created>
  <dcterms:modified xsi:type="dcterms:W3CDTF">2015-10-22T17:06:52Z</dcterms:modified>
  <cp:category/>
  <cp:version/>
  <cp:contentType/>
  <cp:contentStatus/>
</cp:coreProperties>
</file>